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\รพสต.ติดดาว ประเทศ\2564\"/>
    </mc:Choice>
  </mc:AlternateContent>
  <xr:revisionPtr revIDLastSave="0" documentId="8_{B637BB66-EA15-4B05-9989-8F5985273243}" xr6:coauthVersionLast="45" xr6:coauthVersionMax="45" xr10:uidLastSave="{00000000-0000-0000-0000-000000000000}"/>
  <bookViews>
    <workbookView xWindow="-108" yWindow="-108" windowWidth="23256" windowHeight="12576" tabRatio="938" activeTab="15" xr2:uid="{00000000-000D-0000-FFFF-FFFF00000000}"/>
  </bookViews>
  <sheets>
    <sheet name="ปก" sheetId="21" r:id="rId1"/>
    <sheet name="หมวดที่ 1.1" sheetId="6" r:id="rId2"/>
    <sheet name="หมวดที่ 1.2" sheetId="12" r:id="rId3"/>
    <sheet name="หมวดที่ 1.3" sheetId="14" r:id="rId4"/>
    <sheet name="หมวดที่ 1.4" sheetId="13" r:id="rId5"/>
    <sheet name="หมวดที่ 2" sheetId="7" r:id="rId6"/>
    <sheet name="หมวดที่ 3" sheetId="8" r:id="rId7"/>
    <sheet name="หมวดที่ 4" sheetId="9" r:id="rId8"/>
    <sheet name="เภสัช RDU คบส" sheetId="18" r:id="rId9"/>
    <sheet name="IT" sheetId="17" r:id="rId10"/>
    <sheet name="IC" sheetId="16" r:id="rId11"/>
    <sheet name="LAB" sheetId="15" r:id="rId12"/>
    <sheet name="หมวดที่ 5 self care" sheetId="10" r:id="rId13"/>
    <sheet name="หมวดที่ 5 KPI" sheetId="20" r:id="rId14"/>
    <sheet name="นวัตกรรม" sheetId="19" r:id="rId15"/>
    <sheet name="คะแนนรวม" sheetId="11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1" l="1"/>
  <c r="D16" i="11" l="1"/>
  <c r="D18" i="11" l="1"/>
  <c r="D9" i="11"/>
  <c r="C16" i="11"/>
  <c r="D6" i="11" l="1"/>
  <c r="A2" i="11" l="1"/>
  <c r="C95" i="15"/>
  <c r="E35" i="11" s="1"/>
  <c r="F35" i="11" s="1"/>
  <c r="D77" i="16"/>
  <c r="D16" i="12"/>
  <c r="D6" i="12"/>
  <c r="H113" i="9"/>
  <c r="H83" i="9"/>
  <c r="H79" i="9"/>
  <c r="H75" i="9"/>
  <c r="H55" i="9"/>
  <c r="H52" i="9"/>
  <c r="H49" i="9"/>
  <c r="H44" i="9"/>
  <c r="H40" i="9"/>
  <c r="H36" i="9"/>
  <c r="H32" i="9"/>
  <c r="H29" i="9"/>
  <c r="H26" i="9"/>
  <c r="C14" i="19"/>
  <c r="E8" i="20"/>
  <c r="C11" i="10"/>
  <c r="C7" i="10"/>
  <c r="D131" i="16"/>
  <c r="D126" i="16"/>
  <c r="D121" i="16"/>
  <c r="D100" i="16"/>
  <c r="D95" i="16"/>
  <c r="D84" i="16"/>
  <c r="D74" i="16"/>
  <c r="D61" i="16"/>
  <c r="D54" i="16"/>
  <c r="D48" i="16"/>
  <c r="D41" i="16"/>
  <c r="D35" i="16"/>
  <c r="D29" i="16"/>
  <c r="D23" i="16"/>
  <c r="D17" i="16"/>
  <c r="D14" i="16"/>
  <c r="D6" i="16"/>
  <c r="C84" i="17"/>
  <c r="C77" i="17"/>
  <c r="C73" i="17"/>
  <c r="C33" i="17"/>
  <c r="E103" i="18"/>
  <c r="E74" i="18"/>
  <c r="H139" i="9"/>
  <c r="H137" i="9"/>
  <c r="H135" i="9"/>
  <c r="H132" i="9"/>
  <c r="H130" i="9"/>
  <c r="H128" i="9"/>
  <c r="H124" i="9"/>
  <c r="H122" i="9"/>
  <c r="H120" i="9"/>
  <c r="H110" i="9"/>
  <c r="H107" i="9"/>
  <c r="H98" i="9"/>
  <c r="H95" i="9"/>
  <c r="H92" i="9"/>
  <c r="H90" i="9"/>
  <c r="H88" i="9"/>
  <c r="H69" i="9"/>
  <c r="H64" i="9"/>
  <c r="H59" i="9"/>
  <c r="H15" i="9"/>
  <c r="H19" i="9"/>
  <c r="H11" i="9"/>
  <c r="D11" i="13"/>
  <c r="D40" i="14"/>
  <c r="D44" i="14"/>
  <c r="D51" i="14"/>
  <c r="D73" i="14"/>
  <c r="D83" i="14"/>
  <c r="D31" i="14"/>
  <c r="E11" i="11" s="1"/>
  <c r="F11" i="11" s="1"/>
  <c r="D18" i="14"/>
  <c r="E10" i="11" s="1"/>
  <c r="F10" i="11" s="1"/>
  <c r="F38" i="11"/>
  <c r="G38" i="11" s="1"/>
  <c r="F11" i="8"/>
  <c r="K12" i="7"/>
  <c r="G11" i="6"/>
  <c r="E7" i="11" s="1"/>
  <c r="F7" i="11" s="1"/>
  <c r="G7" i="11" s="1"/>
  <c r="C36" i="11"/>
  <c r="C41" i="11" s="1"/>
  <c r="C28" i="11"/>
  <c r="C18" i="11"/>
  <c r="H57" i="9" l="1"/>
  <c r="E14" i="11"/>
  <c r="F14" i="11" s="1"/>
  <c r="G14" i="11" s="1"/>
  <c r="E13" i="11"/>
  <c r="F13" i="11" s="1"/>
  <c r="G13" i="11" s="1"/>
  <c r="E31" i="11"/>
  <c r="H126" i="9"/>
  <c r="E29" i="11" s="1"/>
  <c r="F29" i="11" s="1"/>
  <c r="E40" i="11"/>
  <c r="F40" i="11" s="1"/>
  <c r="G40" i="11" s="1"/>
  <c r="E15" i="11"/>
  <c r="F15" i="11" s="1"/>
  <c r="G15" i="11" s="1"/>
  <c r="E39" i="11"/>
  <c r="F39" i="11" s="1"/>
  <c r="G39" i="11" s="1"/>
  <c r="H10" i="9"/>
  <c r="E17" i="11" s="1"/>
  <c r="F17" i="11"/>
  <c r="D107" i="16"/>
  <c r="D135" i="16" s="1"/>
  <c r="E34" i="11" s="1"/>
  <c r="F34" i="11" s="1"/>
  <c r="H118" i="9"/>
  <c r="H86" i="9"/>
  <c r="E24" i="11" s="1"/>
  <c r="F24" i="11" s="1"/>
  <c r="H93" i="9"/>
  <c r="E25" i="11" s="1"/>
  <c r="F25" i="11" s="1"/>
  <c r="G25" i="11" s="1"/>
  <c r="E22" i="11"/>
  <c r="F22" i="11" s="1"/>
  <c r="H133" i="9"/>
  <c r="E21" i="20"/>
  <c r="C25" i="10"/>
  <c r="E37" i="11" s="1"/>
  <c r="C95" i="17"/>
  <c r="C96" i="17" s="1"/>
  <c r="E33" i="11" s="1"/>
  <c r="F33" i="11" s="1"/>
  <c r="D25" i="12"/>
  <c r="E8" i="11" s="1"/>
  <c r="F8" i="11" s="1"/>
  <c r="G8" i="11" s="1"/>
  <c r="F31" i="11"/>
  <c r="G31" i="11" s="1"/>
  <c r="H105" i="9"/>
  <c r="H73" i="9"/>
  <c r="E23" i="11" s="1"/>
  <c r="F23" i="11" s="1"/>
  <c r="H47" i="9"/>
  <c r="E21" i="11" s="1"/>
  <c r="F21" i="11" s="1"/>
  <c r="H34" i="9"/>
  <c r="E20" i="11" s="1"/>
  <c r="F20" i="11" s="1"/>
  <c r="H24" i="9"/>
  <c r="E19" i="11" s="1"/>
  <c r="F19" i="11" s="1"/>
  <c r="D88" i="14"/>
  <c r="H15" i="11" l="1"/>
  <c r="I15" i="11" s="1"/>
  <c r="J15" i="11"/>
  <c r="H14" i="11"/>
  <c r="I14" i="11" s="1"/>
  <c r="J14" i="11"/>
  <c r="E26" i="11"/>
  <c r="F26" i="11" s="1"/>
  <c r="G26" i="11" s="1"/>
  <c r="F32" i="11"/>
  <c r="E28" i="11"/>
  <c r="G28" i="11" s="1"/>
  <c r="E30" i="11"/>
  <c r="F30" i="11" s="1"/>
  <c r="F18" i="11"/>
  <c r="E27" i="11"/>
  <c r="F27" i="11" s="1"/>
  <c r="G27" i="11" s="1"/>
  <c r="F28" i="11"/>
  <c r="E12" i="11"/>
  <c r="F12" i="11" s="1"/>
  <c r="F9" i="11" s="1"/>
  <c r="F37" i="11"/>
  <c r="E36" i="11"/>
  <c r="G17" i="11"/>
  <c r="E18" i="11"/>
  <c r="E32" i="11"/>
  <c r="E16" i="11"/>
  <c r="H140" i="9"/>
  <c r="G32" i="11" l="1"/>
  <c r="E9" i="11"/>
  <c r="F16" i="11"/>
  <c r="G16" i="11" s="1"/>
  <c r="H16" i="11" s="1"/>
  <c r="I16" i="11" s="1"/>
  <c r="G37" i="11"/>
  <c r="F36" i="11"/>
  <c r="G36" i="11" s="1"/>
  <c r="F6" i="11" l="1"/>
  <c r="G6" i="11" s="1"/>
  <c r="E6" i="11"/>
  <c r="E41" i="11" s="1"/>
  <c r="J16" i="11"/>
  <c r="J36" i="11"/>
  <c r="H36" i="11"/>
  <c r="I36" i="11" s="1"/>
  <c r="F41" i="11" l="1"/>
  <c r="G41" i="11" s="1"/>
  <c r="H41" i="11" s="1"/>
  <c r="I41" i="11" s="1"/>
  <c r="H6" i="11"/>
  <c r="I6" i="11" s="1"/>
  <c r="J6" i="11"/>
</calcChain>
</file>

<file path=xl/sharedStrings.xml><?xml version="1.0" encoding="utf-8"?>
<sst xmlns="http://schemas.openxmlformats.org/spreadsheetml/2006/main" count="850" uniqueCount="685">
  <si>
    <t>หมวด</t>
  </si>
  <si>
    <t>เกณฑ์</t>
  </si>
  <si>
    <t xml:space="preserve">ภาวะผู้นำ  การนำ </t>
  </si>
  <si>
    <t>1.1 การนำ</t>
  </si>
  <si>
    <t>1.2 แผนปฏิบัติการ</t>
  </si>
  <si>
    <t>1.3 ระบบงานที่สำคัญ</t>
  </si>
  <si>
    <t xml:space="preserve">ภาคีเครือข่าย </t>
  </si>
  <si>
    <t>ทรัพยากรบุคคล</t>
  </si>
  <si>
    <t>ระบบบริการ</t>
  </si>
  <si>
    <t>๔.๑ OTOP</t>
  </si>
  <si>
    <t>๔.๒ ในสถานบริการ</t>
  </si>
  <si>
    <t>๔.๓  DENT</t>
  </si>
  <si>
    <t>๔.๕  ชุมชน</t>
  </si>
  <si>
    <t>๔.๖  เภสัชกรรม RDU คบส</t>
  </si>
  <si>
    <t>๔.๗  ระบบสนับสนุน</t>
  </si>
  <si>
    <t>ผลลัพธ์</t>
  </si>
  <si>
    <t>รวม</t>
  </si>
  <si>
    <t>๕.๑ Self care</t>
  </si>
  <si>
    <t>๕.๓ R2R</t>
  </si>
  <si>
    <t>๔.๔.๑  แพทย์แผนไทย</t>
  </si>
  <si>
    <t xml:space="preserve">๔.๔.๒  กายภาพบำบัด </t>
  </si>
  <si>
    <t xml:space="preserve">   ๔.๕.๒  SRRT</t>
  </si>
  <si>
    <t xml:space="preserve">   ๔.๕.๑  COC, LTC</t>
  </si>
  <si>
    <t>๕.๒.๒ KPI HDC</t>
  </si>
  <si>
    <t>๕.๒.๑ KPI OTOP</t>
  </si>
  <si>
    <t>๑.๔ การสนับสนุนทีมพี่เลี้ยง</t>
  </si>
  <si>
    <t>คะแนนที่ได้</t>
  </si>
  <si>
    <t>น้ำหนักคะแนน</t>
  </si>
  <si>
    <t>คะแนนประเมิน</t>
  </si>
  <si>
    <t>ร้อยละ</t>
  </si>
  <si>
    <t>คะแนน X น้ำหนัก</t>
  </si>
  <si>
    <t>ผ่านเกณฑ์ ตามหมวด</t>
  </si>
  <si>
    <t xml:space="preserve">      ๑.๓.๑ การเงิน</t>
  </si>
  <si>
    <t xml:space="preserve">      ๑.๓.๒ ทรัพยากร</t>
  </si>
  <si>
    <t xml:space="preserve">      ๑.๓.๓ สิ่งแวดล้อม</t>
  </si>
  <si>
    <t xml:space="preserve">     ๔.๒.๑  OPD</t>
  </si>
  <si>
    <t xml:space="preserve">     ๔.๒.๒  ER</t>
  </si>
  <si>
    <t xml:space="preserve">     ๔.๒.๓  ANC</t>
  </si>
  <si>
    <t xml:space="preserve">     ๔.๒.๔  WCC</t>
  </si>
  <si>
    <t xml:space="preserve">     ๔.๒.๕  NCD</t>
  </si>
  <si>
    <t xml:space="preserve">     ๔.๒.๖  Co</t>
  </si>
  <si>
    <t xml:space="preserve">     ๔.๗.๑ IT</t>
  </si>
  <si>
    <t xml:space="preserve">     ๔.๗.๒ IC</t>
  </si>
  <si>
    <t xml:space="preserve">     ๔.๗.๓ LAB</t>
  </si>
  <si>
    <t>1.1 ภาวะผู้นำ การนำ ธรรมาภิบาล</t>
  </si>
  <si>
    <t>1.1.1 ภาวะผู้นำของผู้บริหารองค์กร</t>
  </si>
  <si>
    <t>คะแนน</t>
  </si>
  <si>
    <t xml:space="preserve">มีการทำงานร่วมกันของคณะกรรมการประสานงานสาธารณสุขระดับอำเภอ(คปสอ.) และมีการสนับสนุนการดำเนินงานของ คณะกรรมการพัฒนารพ.สต. หรือคณะกรรมการกองทุนหลักประกันสุขภาพระดับท้องถิ่นหรือพื้นที่  </t>
  </si>
  <si>
    <t xml:space="preserve">1. มีแนวทางที่จะ ทำงานร่วมกัน และดำเนินงานตามหน้าที่ในส่วนที่รับผิดชอบ  </t>
  </si>
  <si>
    <t>4. มีข้อ 1, 2, 3 และมีการกำกับติดตามดูแลอย่างเป็นระบบ</t>
  </si>
  <si>
    <t>5. มีข้อ 1, 2, 3, 4 และมีการทบทวนผลการดำเนินงานและวางแผนแก้ไขอย่างต่อเนื่อง</t>
  </si>
  <si>
    <t>2. มีข้อ 1 และ              มีการกำหนดและการถ่ายทอดทิศทางทำงานร่วมกันเป็นทีม</t>
  </si>
  <si>
    <t>3. มีข้อ 1, 2และมีการดำเนินการร่วมกันเป็นทีมอย่างมีจริยธรรมและ มีการสนับสนุนต่อชุมชน</t>
  </si>
  <si>
    <t xml:space="preserve"> 1.2 แผนปฏิบัติการด้านสุขภาพ</t>
  </si>
  <si>
    <t>รายการตรวจประเมิน</t>
  </si>
  <si>
    <t>เต็ม</t>
  </si>
  <si>
    <t>ที่ได้</t>
  </si>
  <si>
    <t>แนวทางการพิจารณา</t>
  </si>
  <si>
    <t>1.2 แผนปฏิบัติการด้านสุขภาพ</t>
  </si>
  <si>
    <t>1.2.1 การจัดทำแผนปฏิบัติการ</t>
  </si>
  <si>
    <t xml:space="preserve">     เป้าประสงค์แผนปฏิบัติการ</t>
  </si>
  <si>
    <t>มีการกำหนดเป้าประสงค์ ตัวชี้วัด เป้าหมาย ระยะเวลาที่จะบรรลุเป้าประสงค์ กลวิธีเพื่อให้บรรลุผลที่มีความชัดเจนและเป็นรูปธรรมทั้ง เชิงปริมาณและเชิงคุณภาพ</t>
  </si>
  <si>
    <t>(1) มีการกำหนดเป้าประสงค์</t>
  </si>
  <si>
    <t xml:space="preserve"> </t>
  </si>
  <si>
    <t>(2) มีข้อ (1) และมีตัวชี้วัด</t>
  </si>
  <si>
    <t>(3) มีข้อ (1) (2) และมีเป้าหมาย</t>
  </si>
  <si>
    <t>(4) มีข้อ (1), (2), (3) และมีระยะเวลาที่จะบรรลุเป้าประสงค์</t>
  </si>
  <si>
    <t xml:space="preserve">(5) มีข้อ (1), (2), (3), (4) และมีกลวิธีเพื่อให้บรรลุผลที่มีความชัดเจนและเป็นรูปธรรมทั้งเชิงปริมาณและเชิงคุณภาพ </t>
  </si>
  <si>
    <t>1.4 การสนับสนุนทีมพี่เลี้ยงเพื่อพัฒนาตามเกณฑ์ รพ.สต.ติดดาว</t>
  </si>
  <si>
    <t xml:space="preserve">1.๔ การสนับสนุนทีมพี่เลี้ยงเพื่อพัฒนาตามเกณฑ์รพ.สต.ติดดาว </t>
  </si>
  <si>
    <t>๑. มีทีมพี่เลี้ยงระดับอำเภอครอบคลุมตามรายหมวดและแต่ละเกณฑ์</t>
  </si>
  <si>
    <t>- การสัมภาษณ์/สอบถามทีมพี่เลี้ยง</t>
  </si>
  <si>
    <t xml:space="preserve">- เอกสารที่เกี่ยวข้อง </t>
  </si>
  <si>
    <t>๒. มีข้อ ๑ มีการประชุมทีมพี่เลี้ยง</t>
  </si>
  <si>
    <t>๓. มีข้อ ๒ และมีแผนการดำเนินงาน</t>
  </si>
  <si>
    <t>๔. มีข้อ ๓ และมีการดำเนินงานตามแผนที่วางไว้</t>
  </si>
  <si>
    <t>๕. มีข้อ ๔ และมีการสรุปผลการพัฒนา</t>
  </si>
  <si>
    <t>คะแนนรวม</t>
  </si>
  <si>
    <t>1.3 ระบบบริหารจัดการที่สำคัญ</t>
  </si>
  <si>
    <t xml:space="preserve">1.3.๓ การจัดการด้านสิ่งแวดล้อม </t>
  </si>
  <si>
    <t>รพ.สต. มีการจัดการสภาพแวดล้อมภายนอกอาคาร ดำเนินการตามมาตรฐาน 5 ส</t>
  </si>
  <si>
    <t>๑.1 มีการดูแลสิ่งแวดล้อมภายนอก บริเวณทั่วไปสะอาด</t>
  </si>
  <si>
    <t xml:space="preserve">๑.2 มีการกำหนดจุดสำหรับจอดรถฉุกเฉินอย่างเหมาะสม </t>
  </si>
  <si>
    <t>๑.๓ มีการกำหนดจุดสำหรับจอดรถผู้พิการ/ผู้สูงอายุ อย่างเหมาะสม</t>
  </si>
  <si>
    <t xml:space="preserve">รพ.สต. มีการจัดการสภาพแวดล้อมภายในสถานที่ทำงาน ดำเนินการตามมาตรฐาน 5 ส  </t>
  </si>
  <si>
    <t xml:space="preserve">๒.1 มีการดูแลสิ่งแวดล้อมภายในสถานที่ทำงาน บริเวณทั่วไปสะอาด </t>
  </si>
  <si>
    <t>๒.๒ ห้องทำงาน (Back office &amp; Service) มีป้ายติดหน้าห้องทุกห้องที่สอดคล้องกับภารกิจ</t>
  </si>
  <si>
    <t>๒.๓ โต๊ะภายในห้องทำงานมีป้ายชื่อเจ้าหน้าที่ ระบุชื่อ สกุล ตำแหน่ง ให้ตรงกับผู้ปฏิบัติงานในวันนั้นๆ/กรณีเป็นโต๊ะสำหรับให้บริการไม่ต้องมีป้ายชื่อประจำโต๊ะ ให้มีป้ายติดหน้าอกหรือห้อยคอ เจ้าหน้าที่ ระบุชื่อ สกุล ตำแหน่งให้ชัดเจน</t>
  </si>
  <si>
    <t>๒.๔ โต๊ะคอมพิวเตอร์/เครื่องพิมพ์ สายอุปกรณ์ต่อพ่วงคอมพิวเตอร์/เครื่องพิมพ์ ต้องเก็บให้ปลอดภัยและเป็นระเบียบ</t>
  </si>
  <si>
    <t>๒.๕ ตู้เก็บเอกสารและการเก็บเอกสาร มีป้าย ส สะดวก ติดไว้ให้ชัดเจน ครอบคลุม เหมือนกันทุกแฟ้มในทุกตู้ และจัดเก็บเป็นระเบียบ</t>
  </si>
  <si>
    <t>๒.๖ เอกสารที่อยู่ในแฟ้มงานจะต้องเป็นเอกสารปีปัจจุบัน หรือหากมีเอกสารย้อนหลังเกิน 1 ปี                  ต้องเป็นเอกสารที่มีความจำเป็นต้องใช้ข้อมูลเกี่ยวพันกัน และต้องระบุจากปีใด ถึง ปีใด</t>
  </si>
  <si>
    <r>
      <t>รพ.สต. พัฒนาส้วมให้ได้มาตรฐานส้วมสาธารณะไทย (HAS)</t>
    </r>
    <r>
      <rPr>
        <sz val="16"/>
        <color theme="1"/>
        <rFont val="TH SarabunIT๙"/>
        <family val="2"/>
      </rPr>
      <t xml:space="preserve"> ได้แก่</t>
    </r>
  </si>
  <si>
    <t>ความสะอาด (Health : H)</t>
  </si>
  <si>
    <t>1. พื้น ผนัง เพดาน โถส้วม ที่กดโถส้วม โถปัสสาวะ สะอาด ไม่มีคราบสกปรกอยู่ในสภาพดีใช้งานได้</t>
  </si>
  <si>
    <t>2. น้ำใช้สะอาด เพียงพอ และไม่มีลูกน้ำยุง ภาชนะเก็บกักน้ำ ขันตักน้ำ สะอาดอยู่ในสภาพดี ใช้งานได้</t>
  </si>
  <si>
    <t>3. กระดาษชำระเพียงพอต่อการใช้งานตลอดเวลาที่เปิดให้บริการ (อาจจำหน่ายหรือบริการฟรี) หรือ      สายฉีดน้ำชำระที่สะอาด อยู่ในสภาพดี ใช้งานได้</t>
  </si>
  <si>
    <t>4. อ่างล้างมือ ก๊อกน้ำ กระจก สะอาด ไม่มีคราบสกปรก อยู่ในสภาพดีและใช้งานได้</t>
  </si>
  <si>
    <t>5. สบู่ล้างมือ พร้อมให้ใช้ตลอดเวลาที่เปิดให้บริการ</t>
  </si>
  <si>
    <t>6. ถังรองรับมูลฝอย สะอาด มีฝาปิด อยู่ในสภาพดี ไม่รั่วซึม ตั้งอยู่ในบริเวณอ่างล้างมือหรือบริเวณใกล้เคียง</t>
  </si>
  <si>
    <t>7. มีการระบายอากาศดี และไม่มีกลิ่นเหม็น</t>
  </si>
  <si>
    <t>8. สภาพท่อระบายสิ่งปฏิกูลและถังเก็บกักไม่รั่ว แตก หรือชำรุด</t>
  </si>
  <si>
    <t>9. จัดให้มีการทำความสะอาด และระบบการควบคุมตรวจตราเป็นประจำ</t>
  </si>
  <si>
    <t>ความเพียงพอ  (Accessibility: A)</t>
  </si>
  <si>
    <t>10. จัดให้มีส้วมนั่งราบสำหรับผู้พิการ ผู้สูงวัย หญิงตั้งครรภ์และประชาชนทั่วไปอย่างน้อยหนึ่งที่</t>
  </si>
  <si>
    <t>* ต้องจัดให้มีห้องส้วมสำหรับผู้พิการหรือทุพพลภาพ และคนชราเข้าใช้ได้ อย่างน้อย 1 ห้อง และมีสิ่งอำนวยความสะดวกสำหรับผู้พิการหรือ ทุพพลภาพ และคนชรา ตามที่กำหนดในกฎกระทรวงกำหนด   สิ่งอำนวยความสะดวกในอาคารสำหรับผู้พิการหรือทุพพลภาพ และคนชรา พ.ศ.2548</t>
  </si>
  <si>
    <t>11. ส้วมสาธารณะพร้อมใช้งานตลอดเวลาที่เปิดให้บริการ</t>
  </si>
  <si>
    <t>ความปลอดภัย  (Safety: S)</t>
  </si>
  <si>
    <t>12. บริเวณที่ตั้งส้วมต้องไม่อยู่ที่ลับตา/เปลี่ยว</t>
  </si>
  <si>
    <t>13. กรณีที่มีห้องส้วมตั้งแต่ 2 ห้องขึ้นไป ให้แยกเป็นห้องส้วมสำหรับชาย - หญิง โดยมีป้ายหรือสัญลักษณ์ที่ชัดเจน</t>
  </si>
  <si>
    <t>14. ประตูที่จับเปิด – ปิด และที่ล็อคด้านใน สะอาด อยู่ในสภาพดี ใช้งานได้</t>
  </si>
  <si>
    <t>15. พื้นห้องส้วมแห้ง</t>
  </si>
  <si>
    <t>16. แสงสว่างเพียงพอ สามารถมองเห็นได้ทั่วบริเวณ</t>
  </si>
  <si>
    <t xml:space="preserve">รพ.สต. มีมาตรการประหยัดพลังงานที่เป็นรูปธรรมเกิดการปฏิบัติตามมาตรการที่กำหนดร่วมกันทั้งองค์กร        </t>
  </si>
  <si>
    <t xml:space="preserve">     มาตรการประหยัดพลังงาน หมายถึง การใช้พลังงานไฟฟ้า พลังงานเชื้อเพลิง รวมถึงทรัพยากรอื่นๆ อย่างประหยัด เช่น 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</si>
  <si>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 xml:space="preserve">กำหนดเวลาการเปิดปิดเครื่องใช้ไฟฟ้า 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</si>
  <si>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 xml:space="preserve">การตั้งค่าอุณหภูมิเครื่องปรับอากาศที่ 25 องศาเซลเซียส 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</si>
  <si>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ส่งเสริมการใช้จักรยานในโรงพยาบาล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</si>
  <si>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 xml:space="preserve">รณรงค์การใช้น้ำอย่างประหยัด  เป็นต้น  </t>
    </r>
  </si>
  <si>
    <t>มีการดำเนินการดังต่อไปนี้</t>
  </si>
  <si>
    <t xml:space="preserve">๔.1  มีมาตรการการดำเนินงานประหยัดพลังงานที่ชัดเจน </t>
  </si>
  <si>
    <t>๔.2  มีผลการดำเนินการกิจกรรมประหยัดพลังงานที่เป็นรูปธรรมและสอดคล้องกับมาตรการ</t>
  </si>
  <si>
    <t>รพ.สต. จัดให้มีการจัดน้ำอุปโภค บริโภค เพียงพอในการให้บริการตามสภาพพื้นที่</t>
  </si>
  <si>
    <t>๕.1  มีน้ำอุปโภค บริโภค ปริมาณเพียงพอตามสภาพพื้นที่</t>
  </si>
  <si>
    <t>๕.2  จัดให้มีจุดบริการน้ำดื่มอย่างเพียงพอต่อจำนวนผู้มารับบริการ</t>
  </si>
  <si>
    <r>
      <t>๕.3  มีการเฝ้าระวังคุณภาพน้ำดื่มด้วยชุดทดสอบการปนเปื้อนแบคทีเรีย (อ11) ณ จุดที่ให้บริการ               น้ำดื่ม</t>
    </r>
    <r>
      <rPr>
        <sz val="16"/>
        <color rgb="FFFF0000"/>
        <rFont val="TH SarabunIT๙"/>
        <family val="2"/>
      </rPr>
      <t xml:space="preserve"> </t>
    </r>
    <r>
      <rPr>
        <sz val="16"/>
        <color theme="1"/>
        <rFont val="TH SarabunIT๙"/>
        <family val="2"/>
      </rPr>
      <t>ความถี่ 6 เดือน/ครั้ง</t>
    </r>
  </si>
  <si>
    <t>รวมคะแนน</t>
  </si>
  <si>
    <t>หมวด 2 การให้ความสำคัญกับประชากรเป้าหมาย ชุมชน และผู้มีส่วนได้ส่วนเสีย</t>
  </si>
  <si>
    <t>ขั้นที่ 1</t>
  </si>
  <si>
    <t>ขั้นที่ 2</t>
  </si>
  <si>
    <t>ขั้นที่ 3</t>
  </si>
  <si>
    <t>ขั้นที่ 4</t>
  </si>
  <si>
    <t>ขั้นที่ 5</t>
  </si>
  <si>
    <t>หมวด 2 การให้ความสำคัญกับประชากรเป้าหมาย ชุมชน และผู้มีส่วนได้ ส่วนเสีย Customer Focus</t>
  </si>
  <si>
    <t>Community Participation</t>
  </si>
  <si>
    <t>- มีฐานข้อมูลกลุ่มเป้าหมาย(ตามปัญหาสำคัญของพื้นที่ OTOP)</t>
  </si>
  <si>
    <t>- มีแนวทางในการจัดการแก้ไขปัญหา</t>
  </si>
  <si>
    <t>- ชุมชนและภาคีเครือข่าย  มีส่วนร่วมคิด/วางแผนงานกิจกรรมด้านสุขภาพ</t>
  </si>
  <si>
    <t>- มีช่องทางการประสานงานภายในเครือข่ายและภายนอกเครือข่าย</t>
  </si>
  <si>
    <t>- จัดทำแผนงานโครงการ</t>
  </si>
  <si>
    <t>- ชุมชน  ภาคีเครือข่ายมีส่วนร่วมในกิจกรรมด้านสุขภาพ</t>
  </si>
  <si>
    <t>- มีการจัดระบบบริการสุขภาพร่วมกัน</t>
  </si>
  <si>
    <t xml:space="preserve">- ดำเนินการด้านสุขภาพอย่างเป็นระบบ </t>
  </si>
  <si>
    <t>- ร่วมรับรู้ โดยมีกระบวนการค้นหา ทบทวนปัญหา               โดยภาคีเครือข่ายมีส่วนร่วม  (ประชาคม/SRM/ธรรมนูญสุขภาพ) คืนข้อมูลให้แก่ประชาชน ชุมชน และหน่วยงานที่เกี่ยวข้อง</t>
  </si>
  <si>
    <t xml:space="preserve">- ร่วมทำกิจกรรมดำเนินงานแก้ไขปัญหาสำคัญของพื้นที่(OTOP) </t>
  </si>
  <si>
    <t>- ร่วมประเมินผล</t>
  </si>
  <si>
    <t xml:space="preserve">- ผลลัพธ์ปัญหาสำคัญของพื้นที่(OTOP) ดีขึ้น </t>
  </si>
  <si>
    <t>- ภาคีเครือข่ายมีส่วนร่วม ทบทวน ร่วมรับผิดชอบและตรวจสอบ มีการแลกเปลี่ยนเรียนรู้ผลลัพธ์ที่ได้และปรับปรุงร่วมกัน</t>
  </si>
  <si>
    <r>
      <t>- มีผลการประเมิน               ความพึงพอใจหรือการสัมภาษณ์</t>
    </r>
    <r>
      <rPr>
        <sz val="16"/>
        <color theme="1"/>
        <rFont val="Arial"/>
        <family val="2"/>
      </rPr>
      <t>​</t>
    </r>
    <r>
      <rPr>
        <sz val="16"/>
        <color theme="1"/>
        <rFont val="TH SarabunIT๙"/>
        <family val="2"/>
      </rPr>
      <t xml:space="preserve"> พูดคุยเกี่ยวกับความพึงพอใจของภาคีเครือข่ายกับการทำงานร่วมกับ รพ.สต.</t>
    </r>
  </si>
  <si>
    <t>- มีการนำข้อเสนอแนะ/            ข้อร้องเรียน พัฒนาการจัดระบบบริการและ         ความพึงพอใจที่ดีขึ้น</t>
  </si>
  <si>
    <t>- ชุมชนและภาคีเครือข่ายเข้มแข็ง ร่วมเป็นเจ้าของในการจัดการปัญหาสุขภาพที่ต่อเนื่อง และบูรณาการกับงานบริการอื่น</t>
  </si>
  <si>
    <t>- สามารถเป็นแบบอย่างในการแก้ไขปัญหาสำคัญของพื้นที่(OTOP)</t>
  </si>
  <si>
    <t xml:space="preserve">หมวด 3 การมุ่งเน้นทรัพยากรบุคคล </t>
  </si>
  <si>
    <t>3. มีข้อ 1, 2 และมีดำเนินการตามแนวทางหรือวิธีการดูแลพัฒนา มีการใช้ทรัพยากรและพัฒนาบุคลากรร่วมกันอย่างเป็นระบบ ครอบคลุมตามบริบท และความจำเป็นของพื้นที่ เพื่อสนับสนุน การแก้ไขปัญหาสำคัญของพื้นที่ (OTOP) และการจัดระบบบริการ</t>
  </si>
  <si>
    <t xml:space="preserve">1. มีผลการวิเคราะห์ Happinometer/ มีการประเมินความพึงพอใจของบุคลากร และผลการวิเคราะห์องค์กร    เริ่มมีแนวทางหรือวิธีการดำเนินการดูแลพัฒนาวางแผนการใช้ทรัพยากร และพัฒนาบุคลากรทั้งภายในองค์กรและภาคีเครือข่ายร่วมกัน    </t>
  </si>
  <si>
    <t>2. มีข้อ 1 และมีการขยายการดำเนินการตามแนวทางหรือวิธีการดูแลพัฒนาเพิ่มขึ้นซึ่งดำเนินการร่วมกันในการใช้ทรัพยากรและพัฒนาบุคลากรในบางประเด็น ได้แก่ ปัญหาสำคัญของพื้นที่ (OTOP) หรือบางระบบของ              การจัดระบบบริการ</t>
  </si>
  <si>
    <t xml:space="preserve">4. มีข้อ 1, 2, 3 และมีการเรียนรู้ ทบทวน กระบวนการดูแลพัฒนาให้สอดคล้องกับภารกิจที่จำเป็นอย่างเป็นระบบ สร้างความพึงพอใจ และความผูกพันของบุคลากร ให้สอดคล้องกับบริบทร่วมกันมีการปรับปรุงการใช้ทรัพยากร พัฒนาบุคลากรให้เหมาะสมและ มีประสิทธิภาพเพิ่มขึ้น  </t>
  </si>
  <si>
    <t>5. มีข้อ 1, 2, 3, 4 และสร้างวัฒนธรรมให้บุคลากรมีความสุข เกิดความพึงพอใจ มีความผูกพันกับองค์กร ภูมิใจ และรับรู้คุณค่าในการพัฒนาคุณภาพเครือข่ายบริการปฐมภูมิการใช้ทรัพยากรร่วมกัน และมีการใช้ทรัพยากรจากชุมชนส่งผลให้เกิดการแก้ไขปัญหาสำคัญของพื้นที่ (OTOP) และการจัดระบบบริการอย่างยั่งยืน</t>
  </si>
  <si>
    <t xml:space="preserve">หมวด 3  การมุ่งเน้นทรัพยากรบุคคลAppreciationResources Sharing and Human Development </t>
  </si>
  <si>
    <t xml:space="preserve">หมวด 4 การจัดระบบบริการครอบคลุมประเภทและประชากรทุกกลุ่มวัย   </t>
  </si>
  <si>
    <t xml:space="preserve">คะแนน  </t>
  </si>
  <si>
    <t>๑. มีช่องทาง</t>
  </si>
  <si>
    <t>การเข้าถึงบริการ</t>
  </si>
  <si>
    <t>เชิงรุก เชิงรับ</t>
  </si>
  <si>
    <t>๒. ระบบบริการ</t>
  </si>
  <si>
    <t>๓. เครื่องมือบริการ</t>
  </si>
  <si>
    <t>๔. มีระบบ</t>
  </si>
  <si>
    <t>ส่งต่อ-รับกลับ</t>
  </si>
  <si>
    <t>๕. การบันทึกข้อมูล</t>
  </si>
  <si>
    <t xml:space="preserve">๑.1 ช่องทางการสื่อสาร การจัดบริการระบบให้คำปรึกษา (โทรศัพท์, Line, สื่อประชาสัมพันธ์) </t>
  </si>
  <si>
    <t>๑.2 โครงสร้างหน้าที่   ความรับผิดชอบ</t>
  </si>
  <si>
    <t>๑.3 ตารางการปฏิบัติงาน ตารางการให้บริการระบบจัดคิว</t>
  </si>
  <si>
    <t>๓.๒ บุคลากรมีความรู้  ความเข้าใจ สามารถใช้เครื่องมือ ในการให้บริการได้</t>
  </si>
  <si>
    <t>๕.2 การบันทึก Family Folder ครบถ้วน สมบูรณ์ตามมาตรฐาน (เอกสารหรือ Electronic file)</t>
  </si>
  <si>
    <t>4.1 การจัดบริการตามสภาพปัญหาสำคัญของพื้นที่ (OTOP)</t>
  </si>
  <si>
    <r>
      <t>ระดับ S</t>
    </r>
    <r>
      <rPr>
        <sz val="14"/>
        <color theme="1"/>
        <rFont val="TH SarabunIT๙"/>
        <family val="2"/>
      </rPr>
      <t xml:space="preserve"> : </t>
    </r>
  </si>
  <si>
    <t>OTOP เรื่อง.......................................</t>
  </si>
  <si>
    <t>..........................................................</t>
  </si>
  <si>
    <t>(ตามประเด็นปัญหาสำคัญของพื้นที่)</t>
  </si>
  <si>
    <r>
      <t>ระดับ M</t>
    </r>
    <r>
      <rPr>
        <sz val="14"/>
        <color theme="1"/>
        <rFont val="TH SarabunIT๙"/>
        <family val="2"/>
      </rPr>
      <t xml:space="preserve"> :</t>
    </r>
  </si>
  <si>
    <r>
      <t>ระดับ L</t>
    </r>
    <r>
      <rPr>
        <sz val="14"/>
        <color theme="1"/>
        <rFont val="TH SarabunIT๙"/>
        <family val="2"/>
      </rPr>
      <t xml:space="preserve"> : </t>
    </r>
  </si>
  <si>
    <t>4.2 การจัดบริการในสถานบริการ</t>
  </si>
  <si>
    <t>4.2.1 OPD</t>
  </si>
  <si>
    <t xml:space="preserve">ระดับ S : </t>
  </si>
  <si>
    <t>ตรวจรักษาโรคเบื้องต้น</t>
  </si>
  <si>
    <t>(รายโรคตามบริบทของพื้นที่)</t>
  </si>
  <si>
    <t xml:space="preserve">ระดับ M : </t>
  </si>
  <si>
    <t xml:space="preserve">ระดับ L : </t>
  </si>
  <si>
    <t>4.2.2 ER</t>
  </si>
  <si>
    <t>- การวินิจฉัย รักษาและทำหัตถการเบื้องต้น ได้แก่ ฉีดยา ทำแผล เย็บแผล รวมถึงมีแนวทางการวินิจฉัย  การรักษาเบื้องต้น และการส่งต่อ : Stroke, STEMI, Sepsis,                    Head injury, Hypoglycemia, Hyperglycemia</t>
  </si>
  <si>
    <t xml:space="preserve">- การช่วยฟื้นคืนชีพเบื้องต้น BLS </t>
  </si>
  <si>
    <t>- การใช้ยาช่วยชีวิตฉุกเฉิน (จำนวนรายการยาตามเกณฑ์การขึ้นทะเบียนหน่วยบริการปฐมภูมิ)</t>
  </si>
  <si>
    <r>
      <t>ระดับ M</t>
    </r>
    <r>
      <rPr>
        <sz val="14"/>
        <color theme="1"/>
        <rFont val="TH SarabunIT๙"/>
        <family val="2"/>
      </rPr>
      <t xml:space="preserve"> : </t>
    </r>
  </si>
  <si>
    <t xml:space="preserve">- การวินิจฉัย รักษาและทำหัตถการเบื้องต้น ได้แก่ ฉีดยา ทำแผล เย็บแผล รวมถึงมีแนวทางการวินิจฉัยการรักษาเบื้องต้น และการส่งต่อ:Stroke, STEMI, Sepsis,  Head injury, Hypoglycemia, Hyperglycemia </t>
  </si>
  <si>
    <t xml:space="preserve">- การวินิจฉัย รักษาและทำหัตถการเบื้องต้น ได้แก่ ฉีดยา ทำแผล             เย็บแผล รวมถึงมีแนวทางการวินิจฉัยการรักษาเบื้องต้น และการส่งต่อหรือการจัดระบบส่งต่อแบบเครือข่าย : Stroke, STEMI, Sepsis, Head injury, Hypoglycemia, Hyperglycemia </t>
  </si>
  <si>
    <t xml:space="preserve">- การช่วยฟื้นคืนชีพระดับ ALS </t>
  </si>
  <si>
    <t>- การใช้ยาช่วยชีวิตฉุกเฉิน (จำนวนรายการยาตามเกณฑ์การขึ้นทะเบียนหน่วยบริการ ปฐมภูมิ</t>
  </si>
  <si>
    <t>4.2.3 ANC</t>
  </si>
  <si>
    <r>
      <t>- ฝากครรภ์กลุ่มปกติตามเกณฑ์ ANC</t>
    </r>
    <r>
      <rPr>
        <b/>
        <sz val="14"/>
        <color theme="1"/>
        <rFont val="TH SarabunIT๙"/>
        <family val="2"/>
      </rPr>
      <t xml:space="preserve"> </t>
    </r>
  </si>
  <si>
    <t>- คัดกรองหญิงตั้งครรภ์กลุ่มเสี่ยงและ   ส่งต่อตามระบบหรือตามบริบทของการจัดบริการแบบเครือข่าย</t>
  </si>
  <si>
    <t>- ฝากครรภ์กลุ่มปกติตามเกณฑ์ ANC</t>
  </si>
  <si>
    <t>- คัดกรองหญิงตั้งครรภ์กลุ่มเสี่ยงและ     ส่งต่อตามระบบหรือตามบริบทของการจัดบริการแบบเครือข่าย</t>
  </si>
  <si>
    <r>
      <t xml:space="preserve">ระดับ L </t>
    </r>
    <r>
      <rPr>
        <sz val="14"/>
        <color theme="1"/>
        <rFont val="TH SarabunIT๙"/>
        <family val="2"/>
      </rPr>
      <t xml:space="preserve">: </t>
    </r>
  </si>
  <si>
    <t>- คัดกรองหญิงตั้งครรภ์กลุ่มเสี่ยง ส่งต่อตามระบบและรับส่งต่อจาก   รพ.สต. ระดับ S, M หรือตามบริบทของการจัดบริการแบบเครือข่าย</t>
  </si>
  <si>
    <t>4.2.4 WCC</t>
  </si>
  <si>
    <r>
      <t xml:space="preserve">ระดับ S </t>
    </r>
    <r>
      <rPr>
        <sz val="14"/>
        <color theme="1"/>
        <rFont val="TH SarabunIT๙"/>
        <family val="2"/>
      </rPr>
      <t xml:space="preserve">: </t>
    </r>
  </si>
  <si>
    <t>- ให้วัคซีนตามเกณฑ์</t>
  </si>
  <si>
    <t>- ตรวจสุขภาพตามเกณฑ์</t>
  </si>
  <si>
    <t>- ตรวจประเมินพัฒนาการตามวัย</t>
  </si>
  <si>
    <t>- ส่งต่อกลุ่มสงสัยล่าช้าหรือตามบริบทของการจัดบริการแบบเครือข่าย</t>
  </si>
  <si>
    <r>
      <t>ระดับ M :</t>
    </r>
    <r>
      <rPr>
        <sz val="14"/>
        <color theme="1"/>
        <rFont val="TH SarabunIT๙"/>
        <family val="2"/>
      </rPr>
      <t xml:space="preserve"> </t>
    </r>
  </si>
  <si>
    <t xml:space="preserve">ระดับ L :  </t>
  </si>
  <si>
    <t>- ส่งต่อกลุ่มสงสัยล่าช้า หรือกระตุ้นพัฒนาการได้ หากมีพยาบาลที่ผ่านการอบรม หรือมีนักกายภาพบำบัด หรือนักกิจกรรมบำบัดและรับส่งต่อจาก รพ.สต. ระดับ S, M หรือตามบริบทของการจัดบริการแบบเครือข่าย</t>
  </si>
  <si>
    <r>
      <t>4.2.5 NCD</t>
    </r>
    <r>
      <rPr>
        <sz val="14"/>
        <color theme="1"/>
        <rFont val="TH SarabunIT๙"/>
        <family val="2"/>
      </rPr>
      <t xml:space="preserve">  (DM, HT, Stroke, CKD) </t>
    </r>
  </si>
  <si>
    <t>- การคัดกรองหาผู้ป่วยรายใหม่</t>
  </si>
  <si>
    <t xml:space="preserve">- การรักษาต่อเนื่อง (รับยาต่อเนื่อง) </t>
  </si>
  <si>
    <t>- การป้องกันภาวะแทรกซ้อนในผู้ป่วยหรือตามบริบทของการจัดบริการแบบเครือข่าย</t>
  </si>
  <si>
    <t>- การคัดกรองหาผู้ป่วยรายใหม่/ป้องกันภาวะแทรกซ้อน</t>
  </si>
  <si>
    <t>- การรักษาต่อเนื่อง (รับยาต่อเนื่อง)</t>
  </si>
  <si>
    <t>- มีกิจกรรม DPAC ปรับเปลี่ยนพฤติกรรมสุขภาพ รูปแบบ                 การจัดการรายกรณี                  โดย Case managerและ                      สหสาขาวิชาชีพและรับส่งต่อจาก รพ.สต. ระดับ S,M หรือตามบริบทของการจัดบริการแบบเครือข่าย</t>
  </si>
  <si>
    <t>๔.๒.๖ งานบริการให้การคำปรึกษาด้านสุขภาพ</t>
  </si>
  <si>
    <t>ให้การปรึกษาด้านสุขภาพทุกกลุ่มวัย เช่น ปัญหาสุขภาพทั่วไป/สุขภาพจิต/การวางแผนครอบครัว/โรคติดต่อทางเพศสัมพันธ์/ การตั้งครรภ์ไม่พร้อม / OSCC หรือตามบริบทของการจัดบริการแบบเครือข่าย โดยบุคลากรทุกวิชาชีพใน รพ.สต.</t>
  </si>
  <si>
    <r>
      <t xml:space="preserve">ระดับ M </t>
    </r>
    <r>
      <rPr>
        <sz val="14"/>
        <color theme="1"/>
        <rFont val="TH SarabunIT๙"/>
        <family val="2"/>
      </rPr>
      <t>:</t>
    </r>
  </si>
  <si>
    <t>ให้การปรึกษาด้านสุขภาพทุกกลุ่มวัยเช่น ปัญหาสุขภาพทั่วไป/สุขภาพจิต/การวางแผนครอบครัว/โรคติดต่อทางเพศสัมพันธ์/ การตั้งครรภ์ไม่พร้อม / OSCC หรือตามบริบทของการจัดบริการแบบเครือข่าย โดยบุคลากรทุกวิชาชีพใน รพ.สต.</t>
  </si>
  <si>
    <t>ให้การปรึกษาด้านสุขภาพทุกกลุ่มวัยเช่น ปัญหาสุขภาพทั่วไป/สุขภาพจิต/การวางแผนครอบครัว/โรคติดต่อทางเพศสัมพันธ์/การตั้งครรภ์ไม่พร้อม / OSCC หรือตามบริบทของการจัดบริการแบบเครือข่าย โดยบุคลากรทุกวิชาชีพใน รพ.สต.</t>
  </si>
  <si>
    <t>๔.๓ การจัดบริการทันตสาธารณสุข/ทันตกรรม</t>
  </si>
  <si>
    <t>- การส่งเสริมทันตสุขภาพตามกลุ่มวัย</t>
  </si>
  <si>
    <t>- การรักษาขูด อุด ถอน หรือตามบริบทของการจัดบริการแบบเครือข่าย</t>
  </si>
  <si>
    <t>- การรักษาขูด อุด ถอน</t>
  </si>
  <si>
    <t>4.4 การจัดบริการแพทย์แผนไทย/กายภาพบำบัด</t>
  </si>
  <si>
    <t>๔.๔.๑  การจัดบริการแพทย์แผนไทย</t>
  </si>
  <si>
    <t>1. จ่ายยา ๑๐ รายการ ตามเกณฑ์   โรงพยาบาลส่งเสริมและสนับสนุนการแพทย์แผนไทยและการแพทย์ผสมผสาน (รพ.สส.พท.)                     โดยเจ้าหน้าที่ผู้สั่งการรักษา</t>
  </si>
  <si>
    <t>ระดับ L :</t>
  </si>
  <si>
    <t>1. จ่ายยา ๑๐ รายการ ตามเกณฑ์   โรงพยาบาลส่งเสริมและสนับสนุนการแพทย์แผนไทยและการแพทย์ผสมผสาน (รพ.สส.พท.)                         โดยเจ้าหน้าที่ผู้สั่งการรักษา</t>
  </si>
  <si>
    <t>5. บริการเวชกรรมไทย โดย                        ผู้ประกอบวิชาชีพเวชกรรมไทย/แพทย์แผนไทยหรือตามบริบทของการจัดบริการแบบเครือข่าย และรับส่งต่อจาก รพ.สต.ระดับ S, M</t>
  </si>
  <si>
    <t xml:space="preserve">๔.๔.๒ การจัดบริการกายภาพบำบัด  </t>
  </si>
  <si>
    <t>มีนักกายภาพออกมาปฏิบัติงานตามบริบทของพื้นที่</t>
  </si>
  <si>
    <t>จัดให้มีบริการกายภาพบำบัดตามบริบทของพื้นที่ และรับส่งต่อจาก  รพ.สต. ระดับ S, M</t>
  </si>
  <si>
    <t>4.๕ การจัดบริการในชุมชน</t>
  </si>
  <si>
    <r>
      <t xml:space="preserve">4.๕.1 COC : LTC  </t>
    </r>
    <r>
      <rPr>
        <sz val="14"/>
        <color theme="1"/>
        <rFont val="TH SarabunIT๙"/>
        <family val="2"/>
      </rPr>
      <t>(4 กลุ่มเป้าหมาย: ผู้สูงอายุเตียง ๓,๔ ผู้พิการที่ต้องดูแลเป็นพิเศษ เด็กพัฒนาการล่าช้า Palliative care ) อ้างอิงตามเกณฑ์กรมอนามัย</t>
    </r>
  </si>
  <si>
    <t>4.๕.2 การเฝ้าระวัง ป้องกัน ควบคุม และสอบสวนโรค(SRRT)</t>
  </si>
  <si>
    <t>ไม่มีการประเมิน             ข้อ ๓ เครื่องมือบริการ</t>
  </si>
  <si>
    <t>มีระบบการเฝ้าระวัง ป้องกัน ควบคุม และสอบสวนโรคที่เป็นปัญหาสำคัญและโรคอุบัติใหม่/อุบัติซ้ำ</t>
  </si>
  <si>
    <t>๒.1 มี CPG รายบริการที่สนับสนุนจากแม่ข่าย  (ไม่เกิน 5 ปี )</t>
  </si>
  <si>
    <t>๒.2 บุคลากรมีความรู้  ความเข้าใจ สามารถใช้ CPG ในการให้บริการได้</t>
  </si>
  <si>
    <t>๓.๑  มีเครื่องมือที่พร้อมใช้ สอดคล้องกับการบริการ  (การบำรุง รักษา    สอบเทียบ)</t>
  </si>
  <si>
    <t>๕.1 การบันทึกข้อมูลที่ให้บริการในเวชระเบียน (เอกสารหรือElectronic file)</t>
  </si>
  <si>
    <t>ไม่มีการประเมิน               ข้อ ๓ เครื่องมือบริการ</t>
  </si>
  <si>
    <t>2. บริการนวดไทย โดยผู้ช่วยแพทย์แผนไทย (330 ชั่วโมง) ภายใต้  ผู้สั่งการรักษาหรือหรือผู้ประกอบวิชาชีพนวดไทย/เวชกรรมไทย/แพทย์แผนไทยหรือตามบริบทของ  การจัดบริการแบบเครือข่าย</t>
  </si>
  <si>
    <t>3. บริการผดุงครรภ์ไทย โดย ผู้ประกอบวิชาชีพผดุงครรภ์ไทย/นวดไทย/เวชกรรมไทย/ แพทย์แผนไทย</t>
  </si>
  <si>
    <t>4. บริการเภสัชกรรมไทย โดยผู้ประกอบวิชาชีพเภสัชกรรมไทย/เวชกรรมไทย/แพทย์แผนไทย</t>
  </si>
  <si>
    <t>- จัดระบบบริการใน รพ.สต. S, M ที่เป็นเครือข่าย และรับส่งต่อจาก  รพ.สต. ระดับ S, M หรือตามบริบทของการจัดบริการแบบเครือข่าย</t>
  </si>
  <si>
    <t>2. บริการนวดไทย โดยผู้ช่วยแพทย์แผนไทย (330 ชั่วโมง) ภายใต้ ผู้สั่งการรักษาหรือหรือผู้ประกอบวิชาชีพนวดไทย/เวชกรรมไทย/แพทย์แผนไทยหรือตามบริบทของการจัดบริการแบบเครือข่าย</t>
  </si>
  <si>
    <t>1. จ่ายยา ๑๐ รายการ ตามเกณฑ์ โรงพยาบาลส่งเสริมและสนับสนุนการแพทย์แผนไทยและการแพทย์ผสมผสาน (รพ.สส.พท.) โดยเจ้าหน้าที่ผู้สั่งการรักษา</t>
  </si>
  <si>
    <t>การเยี่ยมบ้านตามหลักเวชศาสตร์ครอบครัว และฟื้นฟูสภาพในชุมชน โดยทีมสหวิชาชีพ/care giver/อสม.ตามบริบทของพื้นที่</t>
  </si>
  <si>
    <t>ข้อที่</t>
  </si>
  <si>
    <t>ระบบคุณภาพ/มาตรฐานงานบริการ</t>
  </si>
  <si>
    <t>1. บุคลากร</t>
  </si>
  <si>
    <t>1.1 มีการมอบหมายหน้าทีผู้รับผิดชอบหลักและรองด้านการตรวจทางห้องปฏิบัติการ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</si>
  <si>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คำสั่งมอบหมายการปฏิบัติงานผู้รับผิดชอบหลักและ รองต้องระบุให้ชัดเจนว่าทำหน้าที่ตรวจวิเคราะห์รายการทดสอบใดและเป็นปัจจุบัน</t>
    </r>
  </si>
  <si>
    <t>1.2 ผู้ปฏิบัติงานตรวจทางห้องปฏิบัติการด้านการแพทย์และสาธารณสุขต้องผ่านการอบรมหรือได้รับการฟื้นฟูทางวิชาการ มีบันทึกประวัติการอบรม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</si>
  <si>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ผู้มีหน้าที่ตรวจวิเคราะห์ทางห้องปฏิบัติการ</t>
    </r>
    <r>
      <rPr>
        <u/>
        <sz val="16"/>
        <color theme="1"/>
        <rFont val="TH SarabunIT๙"/>
        <family val="2"/>
      </rPr>
      <t>ทุกคน</t>
    </r>
    <r>
      <rPr>
        <sz val="16"/>
        <color theme="1"/>
        <rFont val="TH SarabunIT๙"/>
        <family val="2"/>
      </rPr>
      <t>ต้องมีหลักฐานการได้ฝึกอบรมจาก รพ.พี่เลี้ยง หรือ ผู้ตรวจวิเคราะห์สามารถรับการฝึกอบรมจากผู้รับผิดชอบหลักใน รพ.สต. ที่ผ่านการฝึกอบรมได้ โดยมีหลักฐาน                 การฝึกอบรม มีใบประกาศ/เอกสารบันทึกการสอนหน้างาน(On the job training)               ผู้ที่จะทำหน้าที่สอนหน้างานควรเป็นบุคลากรที่รับผิดชอบงานเทคนิคการแพทย์ใน รพ.สต. ที่ผ่านการอบรมโดยนักเทคนิคการแพทย์ของ รพ. ที่เป็นพี่เลี้ยง โดยได้รับการอบรมครอบคลุมรายการทดสอบที่ให้บริการ(ดูหลักฐานการให้บริการใน                รอบ 1 ปีย้อนหลัง นับจากวันประเมิน)</t>
    </r>
  </si>
  <si>
    <t>1.3 มีที่ปรึกษาทางวิชาการเช่น นักเทคนิคการแพทย์ หรือเจ้าพนักงานวิทยาศาสตร์การแพทย์ ของโรงพยาบาลทุติยภูมิ/ตติยภูมิ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</si>
  <si>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มีคำสั่งแต่งตั้งและมีหลักฐานการรับคำปรึกษาจากพี่เลี้ยง สามารถคัดลอกข้อความการรับคำปรึกษาจากโทรศัพท์/  line / face book ได้</t>
    </r>
  </si>
  <si>
    <t>2. สถานที่ทำการทดสอบ/พื้นที่ปฏิบัติงาน</t>
  </si>
  <si>
    <t>2.1 มีพื้นที่ปฏิบัติงานเพียงพอมีการแยกพื้นที่                 ห้องทำงานจากพื้นที่ปฏิบัติการ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</si>
  <si>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พื้นที่ตรวจปัสสาวะ ควรเป็นสัดส่วน ไม่ตรวจที่หน้าห้องน้ำ</t>
    </r>
  </si>
  <si>
    <t>2.2 มีพื้นที่จัดวางเครื่องมือวิทยาศาสตร์ที่จำเป็นในการตรวจวิเคราะห์อย่างเหมาะสม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</si>
  <si>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พื้นที่วางเครื่องปั่น Hematocrit เหมาะสม แข็งแรงมั่นคง</t>
    </r>
  </si>
  <si>
    <t>3. วัสดุ น้ำยาและเครื่องมือทดสอบ</t>
  </si>
  <si>
    <t>3.1 วัสดุน้ำยา</t>
  </si>
  <si>
    <t>3.1.1 มีระบบการจัดเก็บวัสดุและชุดน้ำยาทดสอบ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</si>
  <si>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มีระบบการจัดเก็บวัสดุและชุดน้ำยาทดสอบในอุณหภูมิที่ถูกต้องตามเอกสารกำกับน้ำยา</t>
    </r>
  </si>
  <si>
    <t xml:space="preserve">3.1.2 มีการบันทึกหมายเลขการผลิต                       (Lot number) ระบุวันเริ่มใช้วันหมดอายุของน้ำยา ,วัสดุวิทยาศาสตร์และตรวจสอบทุกครั้งที่มีการเปิดใช้น้ำยากล่องใหม่หรือขวดใหม่ก่อนทำการทดสอบและมีบันทึกในแบบบันทึก             การตรวจวิเคราะห์ (Work sheet) 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</si>
  <si>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 xml:space="preserve">แถบตรวจน้ำตาลปลายนิ้ว,                          Tube Hematocrit แถบตรวจปัสสาวะ(Multiple urine test strip) มีการระบุวันเปิดใช้วันหมดอายุบนขวดตามเอกสารกำกับน้ำยา Lot ปัจจุบัน  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</si>
  <si>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แถบตรวจปัสสาวะหาการตั้งครรภ์                (Urine pregnancy test strip)                    หลอดเก็บเลือด มีการระบุวันหมดอายุ                ตามเอกสารกำกับน้ำยา Lot ปัจจุบัน</t>
    </r>
  </si>
  <si>
    <t>3.2 เครื่องมือทดสอบ</t>
  </si>
  <si>
    <t>3.2.1 มีทะเบียนประวัติเครื่องมือ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</si>
  <si>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ทะเบียนประวัติเครื่องมือให้มีรายละเอียดที่สำคัญเช่น ชื่อเครื่องมือหมายเลขเครื่องหรือหมายเลขครุภัณฑ์ วันที่รับ บริษัทจำหน่าย ราคาผู้รับผิดชอบดูแลรักษา</t>
    </r>
  </si>
  <si>
    <t>3.2.2 มีแผนการสอบเทียบและบำรุงรักษาเครื่องมือทางห้องปฏิบัติการหรือใช้แผนสอบเทียบรวมระดับอำเภอ</t>
  </si>
  <si>
    <r>
      <t>3.2.3</t>
    </r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H SarabunIT๙"/>
        <family val="2"/>
      </rPr>
      <t>มีบันทึกการสอบเทียบและบำรุงรักษา   เครื่องปั่น Hematocrit ที่เป็นปัจจุบันมีรายละเอียดจากการสอบเทียบ  หรือสำเนาจากหน่ายงานที่สอบเทียบโดยสอบเทียบความเร็วรอบ และตัวตั้งเวลาของเครื่องปั่นทำอย่างน้อยปีละ 1 ครั้ง  ถ้าไม่มีการสอบเทียบตัวตั้งเวลาเมื่อใช้งานจริงต้องนำนาฬิกาภายนอกชนิดมีสัญญาณเตือนที่ผ่านการสอบเทียบเวลาแล้วมาจับเวลาเสมอ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</si>
  <si>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มีระบบสำรองแปรงถ่านสำรอง                   (carbon brush) หรือฟิวส์หรือมีระบบสำรองเครื่องมือที่พร้อมให้บริการในพื้นที่</t>
    </r>
  </si>
  <si>
    <r>
      <t>3.2.4</t>
    </r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H SarabunIT๙"/>
        <family val="2"/>
      </rPr>
      <t>มีบันทึกการสอบเทียบนาฬิกาจับเวลาชนิดมีสัญญาณเตือนที่เป็นปัจจุบันที่มีรายละเอียดจากการสอบเทียบ หรือสำเนาจากหน่ายงานที่สอบเทียบ โดยสอบเทียบทุก 6 เดือน                    ตรงตามค่า ที่ใช้งานสามารถทำการสอบเทียบเองได้โดยไม่ต้องใช้ใบรับรองจากองค์กรอื่นมีข้อมูลบันทึกครบถ้วน การสอบเทียบในแต่ละจุดใช้งานต้องจับเวลาอย่างน้อย              จุดละ 3 ครั้ง เมื่อสอบเทียบแล้วจัดให้มี ฉลากติด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</si>
  <si>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6"/>
        <color theme="1"/>
        <rFont val="TH SarabunIT๙"/>
        <family val="2"/>
      </rPr>
      <t>Tube Hematocrit ชนิด Heparin                      (มีแถบคาดสีแดงที่ปลายหลอด)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</si>
  <si>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6"/>
        <color theme="1"/>
        <rFont val="TH SarabunIT๙"/>
        <family val="2"/>
      </rPr>
      <t>ดินน้ำมันสามารถใช้ดินน้ำมันชนิดธรรมดาได้ ไม่ใช้สีแดงหรือสีส้มหรือสีชมพู              มีผิวหน้าเรียบ ให้สาธิตการใช้งานจริงและ           ดูว่าน้ำส่วนบนใน Tube Hematocrit             ไม่ลดระดับ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</si>
  <si>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6"/>
        <color theme="1"/>
        <rFont val="TH SarabunIT๙"/>
        <family val="2"/>
      </rPr>
      <t>มีแผ่นสเกลอ่านค่า Hematocrit คมชัด            ไม่จำเป็นต้องเป็นโลหะ</t>
    </r>
  </si>
  <si>
    <t>3.2.7 มีอุปกรณ์เจาะเลือด เข็มเจาะปลายนิ้ว (Lancet)</t>
  </si>
  <si>
    <t>3.2.8 มีภาชนะใส่ปัสสาวะ (สะอาด, แห้ง,            ใช้ครั้งเดียว)</t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</si>
  <si>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6"/>
        <color theme="1"/>
        <rFont val="TH SarabunIT๙"/>
        <family val="2"/>
      </rPr>
      <t>ภาชนะใส่ปัสสาวะ สามารถใช้แบบถ้วยน้ำพลาสติกแบบไม่มีฝา ไม่ควรเป็นแบบกระดาษเคลือบไขและต้องตรวจทันที</t>
    </r>
  </si>
  <si>
    <t>4. ขั้นตอนก่อนการทดสอบ</t>
  </si>
  <si>
    <t>4.1 มีคู่มือการเก็บตัวอย่างที่มีรายละเอียดแสดงวิธีการเก็บตัวอย่างแต่ละชนิดปริมาณตัวอย่าง เวลาที่เก็บ และกรณีไม่ได้ตรวจทันทีต้องมีวิธีการเก็บรักษาตัวอย่าง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</si>
  <si>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ใช้คู่มือของกรมวิทยาศาสตร์การแพทย์หรือของกลุ่มงานเทคนิคการแพทย์ได้</t>
    </r>
  </si>
  <si>
    <t>4.2 ใบส่งตรวจมีรายละเอียดครบถ้วน ได้แก่                  ชื่อ-สกุล เลขประจำตัวผู้ป่วย (ถ้ามี) อายุ เพศรายการตรวจผู้เก็บตัวอย่างผู้สั่งตรวจและหน่วยงานที่ส่งตรวจกรณีตรวจวิเคราะห์เองไม่ต้องเขียนใบส่งตรวจ</t>
  </si>
  <si>
    <t xml:space="preserve">4.3 ฉลากติดภาชนะบรรจุตัวอย่างระบุ ชื่อ-สกุล             เลขประจำตัวผู้ป่วย วันเวลาที่เก็บตัวอย่าง หน่วยงานที่ส่งตรวจ 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</si>
  <si>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กรณีตรวจเองในพื้นที่ ภาชนะบรรจุตัวอย่าง ระบุ ชื่อ-นามสกุล สามารถใช้ปากกาเคมีแบบถาวรเขียนได้</t>
    </r>
  </si>
  <si>
    <t>5. ขั้นตอนการทดสอบ</t>
  </si>
  <si>
    <t>5.1 มีคู่มือการทดสอบตัวอย่างครบทุกรายการที่เปิดให้บริการ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</si>
  <si>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คู่มือการตรวจวิเคราะห์หรือคู่มือการเก็บสิ่งส่งตรวจนอกจากของกรมวิทยาศาสตร์การแพทย์ แล้ว รพ.แม่ข่ายสามารถจัดทำขึ้นเองได้โดยนักเทคนิคการแพทย์ และต้องมีเอกสารกำกับน้ำยาที่เป็นปัจจุบันอยู่ด้วยเสมอ</t>
    </r>
  </si>
  <si>
    <t>5.2 ปฏิบัติตามขั้นตอนที่ระบุไว้ในคู่มืออย่างเคร่งครัด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</si>
  <si>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สุ่มบุคลากรผู้ได้รับมอบหมายให้สาธิตหรือบรรยายขั้นตอนการตรวจวิเคราะห์                  ทุกรายการทดสอบ</t>
    </r>
  </si>
  <si>
    <t>6. การประกันคุณภาพการทดสอบ</t>
  </si>
  <si>
    <t>6.1 มีการควบคุมคุณภาพภายใน (Internal Quality Control, IQC) ควบคู่กับการทดสอบอย่างน้อยเดือนละ 1 ครั้ง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</si>
  <si>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ควรทำ IQC โดยบันทึกใน Worksheet   การปฏิบัติงานประจำต่อจากผู้ป่วย                      โดยไม่ต้องแยกแบบฟอร์ม (ยกเว้น IQC           ของการตรวจน้ำตาลจากปลายนิ้ว)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</si>
  <si>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การทดสอบ Hematocrit ให้ควบคุมปัจจัยนำเข้าและกระบวนการ (input &amp;process) ตรวจวิเคราะห์แทนการส่งตัวอย่างเลือด              ทำ IQC</t>
    </r>
  </si>
  <si>
    <t>6.2 ควรมีการควบคุมคุณภาพโดยองค์กรภายนอก (External Quality Assessment, EQA)              หรือเปรียบเทียบผลระหว่างห้องปฏิบัติการ               (Inter-lab)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</si>
  <si>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 xml:space="preserve">มีการทำเปรียบเทียบผลระหว่างห้องปฏิบัติการ อย่างน้อยปีละ 2 ครั้ง                 มีสรุปผลการเปรียบเทียบ มีบันทึกทบทวนผลการเปรียบเทียบ 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</si>
  <si>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>กรณีที่ทำไม่ครบ 2 ครั้ง ต้องมีแผนรองรับ</t>
    </r>
  </si>
  <si>
    <t>6.3 กรณีที่พบว่าผลการควบคุมคุณภาพภายใน หรือ                   การควบคุมคุณภาพโดยองค์กรภายนอกออกนอกเกณฑ์ การยอมรับ ให้มีการหาสาเหตุของปัญหา, ดำเนินการแก้ไขและป้องกันการเกิดซ้ำ โดยปรึกษาร่วมกับพี่เลี้ยงและบันทึกไว้เป็นหลักฐาน</t>
  </si>
  <si>
    <t>7. การรายงานผลการทดสอบ</t>
  </si>
  <si>
    <r>
      <t>7.1</t>
    </r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H SarabunIT๙"/>
        <family val="2"/>
      </rPr>
      <t>มีทะเบียนบันทึกผลการทดสอบ จัดทำรายงานผลการทดสอบกรณีที่ทำการทดสอบได้เองและ มีบันทึกการรายงานค่าวิกฤติ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</si>
  <si>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IT๙"/>
        <family val="2"/>
      </rPr>
      <t xml:space="preserve">มี work sheet การทดสอบปัสสาวะ                โดยบันทึกการอ่านปฏิกิริยาของแถบตรวจปัสสาวะ (Multiple urine test strip),         แถบตรวจปัสสาวะหาการตั้งครรภ์                  (Urine </t>
    </r>
    <r>
      <rPr>
        <sz val="12"/>
        <color theme="1"/>
        <rFont val="TH SarabunIT๙"/>
        <family val="2"/>
      </rPr>
      <t xml:space="preserve"> </t>
    </r>
    <r>
      <rPr>
        <sz val="16"/>
        <color theme="1"/>
        <rFont val="TH SarabunIT๙"/>
        <family val="2"/>
      </rPr>
      <t>pregnancy test strip) กรณีทะเบียนบันทึกผลการตรวจน้ำตาลปลายนิ้วไม่ได้ทำในรูปแบบ Worksheet ต้องสามารถทวนสอบได้ถึงวันที่ตรวจ, lot number ของแถบตรวจ, วันหมดอายุ ชื่อผู้ทำการตรวจ และให้มีการลงลายมือชื่อผู้ตรวจ/                   ผู้ตรวจสอบรับรองรายงานผล กรณีไม่สามารถระบุชื่อผู้ตรวจได้ เช่น อสม. 2 คนทำการตรวจ ต้องทวนสอบข้อมูลอื่นๆ ได้ ทั้งนี้ให้ดูหลักฐานการควบคุมกำกับ            อสม. ของ รพ.สต. ในการเจาะปลายนิ้ว ตรวจน้ำตาลในเลือดด้วย</t>
    </r>
  </si>
  <si>
    <t>7.2 กรณีส่งตรวจต่อต่อไปยังโรงพยาบาลแม่ข่าย ต้องมีระบบทะเบียนบันทึกการส่งตรวจและ                 ผลการตรวจ ใบรายงานผลการทดสอบ                          มีรายละเอียดของผู้ป่วย ผลการทดสอบ                ชื่อผู้ทดสอบ วันที่ เวลาที่รายงานผล                       ผู้ตรวจสอบรับรองผลและลงนามกำกับไว้เป็นหลักฐาน เก็บสำเนารายงานผลการทดสอบไว้ เพื่ออ้างอิงตามระยะเวลาที่กำหนดเก็บสำเนา ผลการตรวจ อย่างน้อย 5 ปี</t>
  </si>
  <si>
    <t>ระบบคุณภาพและมาตรฐานทางห้องปฏิบัติการด้านการแพทย์และสาธารณสุข (LAB)</t>
  </si>
  <si>
    <r>
      <t>3.2.5</t>
    </r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H SarabunIT๙"/>
        <family val="2"/>
      </rPr>
      <t>มีบันทึกการบำรุงรักษาเครื่อง glucose meter ที่เป็นปัจจุบันตามคำแนะนำของบริษัทผู้ผลิตและมีแบตเตอรี่สำรองพร้อมใช้งาน</t>
    </r>
  </si>
  <si>
    <t xml:space="preserve">3.2.6 อุปกรณ์การตรวจ Hematocrit มีความพร้อมใช้ </t>
  </si>
  <si>
    <t>การป้องกันและควบคุมการติดเชื้อ (IC)</t>
  </si>
  <si>
    <t>คะแนนเต็ม</t>
  </si>
  <si>
    <t>1.1 มีพี่เลี้ยงระดับอำเภอและพยาบาลผู้รับผิดชอบงานป้องกันและควบคุมโรคติดเชื้อ ในโรงพยาบาลส่งเสริมสุขภาพตำบล</t>
  </si>
  <si>
    <r>
      <t xml:space="preserve">๑.๑.๑ มีพี่เลี้ยงระดับอำเภอด้านการป้องกันและควบคุมการติดเชื้อใน รพ.สต. </t>
    </r>
    <r>
      <rPr>
        <b/>
        <sz val="16"/>
        <color theme="1"/>
        <rFont val="TH SarabunIT๙"/>
        <family val="2"/>
      </rPr>
      <t>(ICN)</t>
    </r>
  </si>
  <si>
    <r>
      <t xml:space="preserve">๑.๑.๒ มีพยาบาลวิชาชีพเป็นผู้รับผิดชอบงานป้องกันและควบคุมการติดเชื้อใน รพ.สต. </t>
    </r>
    <r>
      <rPr>
        <b/>
        <sz val="16"/>
        <color theme="1"/>
        <rFont val="TH SarabunIT๙"/>
        <family val="2"/>
      </rPr>
      <t>(ICWN)</t>
    </r>
  </si>
  <si>
    <r>
      <t xml:space="preserve">๑.๑.๓ พยาบาลผู้รับผิดชอบงานป้องกันและควบคุม          การติดเชื้อใน รพ.สต. </t>
    </r>
    <r>
      <rPr>
        <b/>
        <sz val="16"/>
        <color theme="1"/>
        <rFont val="TH SarabunIT๙"/>
        <family val="2"/>
      </rPr>
      <t>(ICWN)</t>
    </r>
    <r>
      <rPr>
        <sz val="16"/>
        <color theme="1"/>
        <rFont val="TH SarabunIT๙"/>
        <family val="2"/>
      </rPr>
      <t xml:space="preserve"> ได้รับการอบรมฟื้นฟูความรู้ด้านการป้องกันและควบคุมการติดเชื้อ              อย่างน้อยปีละ 1 ครั้ง</t>
    </r>
  </si>
  <si>
    <t>1.2 คู่มือการปฏิบัติงานด้านการป้องกันและควบคุม                    การติดเชื้อ</t>
  </si>
  <si>
    <t xml:space="preserve">1.2.1 มีคู่มือหรือแนวทางการปฏิบัติงานด้านการป้องกันและควบคุมการติดเชื้อใน รพ.สต.   </t>
  </si>
  <si>
    <t xml:space="preserve">1.2.2 คู่มือหรือแนวทางการปฏิบัติงานด้านการป้องกันและควบคุมการติดเชื้อใน รพ.สต. ได้รับ                     การปรับปรุงภายใน 5 ปี </t>
  </si>
  <si>
    <t>2. การดำเนินงาน</t>
  </si>
  <si>
    <t>2.1 ระบบการเฝ้าระวัง</t>
  </si>
  <si>
    <t>2.1.1 มีการเฝ้าระวังการติดเชื้อผู้ป่วย แต่ไม่ครอบคลุมกลุ่มเป้าหมายสำคัญ</t>
  </si>
  <si>
    <t>2.1.2 มีการเฝ้าระวังการติดเชื้อผู้ป่วยครอบคลุมกลุ่มเป้าหมายสำคัญ</t>
  </si>
  <si>
    <t>2.1.3 มีข้อ 2.1.2 และมีผลการเฝ้าระวังการติดเชื้อผู้ป่วย แต่ไม่ครอบคลุมกลุ่มเป้าหมายสำคัญ</t>
  </si>
  <si>
    <t>2.1.4 มีข้อ 2.1.2 และมีผลการเฝ้าระวังการติดเชื้อผู้ป่วยครอบคลุมกลุ่มเป้าหมายสำคัญ</t>
  </si>
  <si>
    <t xml:space="preserve">2.1.5 มีข้อ 2.1.4 และมีระบบการดูแลผู้ป่วยที่ต้อง เฝ้าระวังการติดเชื้อใน รพ.สต. และในชุมชน </t>
  </si>
  <si>
    <t>2.2 การตรวจสุขภาพบุคลากรประจำปี</t>
  </si>
  <si>
    <t xml:space="preserve">2.2.1 บุคลากรตรวจสุขภาพประจำปี แต่ไม่ครบ 100% </t>
  </si>
  <si>
    <t>2.2.2 มีข้อ 2.2.1  ครบ 100%</t>
  </si>
  <si>
    <t>2.2.3 มีข้อ 2.2.2 และมีผลการวิเคราะห์การตรวจสุขภาพ</t>
  </si>
  <si>
    <t>2.2.4 มีข้อ 2.2.3 และมีแผนการดูแลสุขภาพบุคลากรกลุ่มเสี่ยงและกลุ่มป่วย</t>
  </si>
  <si>
    <t>2.3 การสร้างเสริมภูมิคุ้มกันโรค</t>
  </si>
  <si>
    <t xml:space="preserve">2.3.1 บุคลากรได้รับการสร้างเสริมภูมิคุ้มกันโรคที่จำเป็นตามนโยบายของกระทรวง ร้อยละ 51 – 60 </t>
  </si>
  <si>
    <t xml:space="preserve">2.3.2 บุคลากรได้รับการสร้างเสริมภูมิคุ้มกันโรคที่จำเป็นตามนโยบายของกระทรวง ร้อยละ 61 – 70 </t>
  </si>
  <si>
    <t xml:space="preserve">2.3.3 บุคลากรได้รับการสร้างเสริมภูมิคุ้มกันโรคที่จำเป็นตามนโยบายของกระทรวง ร้อยละ 71 – 80 </t>
  </si>
  <si>
    <t>2.3.4 บุคลากรได้รับการสร้างเสริมภูมิคุ้มกันโรคที่จำเป็นตามนโยบายของกระทรวง ร้อยละ 81 ขึ้นไป</t>
  </si>
  <si>
    <t>2.3.5 บุคลากรได้รับการสร้างเสริมภูมิคุ้มกันโรคที่จำเป็นตามนโยบายของกระทรวง ร้อยละ 81 ขึ้นไป   และบุคลากรกลุ่มเสี่ยงได้รับการให้วัคซีนตาม                  ความเหมาะสม</t>
  </si>
  <si>
    <t>2.4 แนวทางการปฏิบัติเมื่อเกิดอุบัติเหตุหรือสัมผัสเลือดหรือสารคัดหลั่ง</t>
  </si>
  <si>
    <t xml:space="preserve">2.4.1 มีการติดป้ายประกาศ/โปสเตอร์แนวทางปฏิบัติเมื่อเกิดอุบัติเหตุสัมผัสเลือด/สารคัดหลั่งขณะปฏิบัติงาน ในบริเวณที่มองเห็นชัดเจน </t>
  </si>
  <si>
    <t>2.4.2 มีข้อ 2.4.1 และครอบคลุมจุดเสี่ยง/จุดบริการและมีการสื่อสารถ่ายทอดแก่บุคลากร</t>
  </si>
  <si>
    <t xml:space="preserve">2.4.3 มีข้อ 2.4.2 และบุคลากรรับทราบแต่อธิบายแนวทางปฏิบัติไม่ถูกต้อง </t>
  </si>
  <si>
    <t>2.4.4 มีข้อ 2.4.2 และบุคลากรรับทราบและสามารถอธิบายแนวทางปฏิบัติได้ถูกต้อง</t>
  </si>
  <si>
    <t>2.4.5 มีข้อ 2.4.4 และเมื่อเกิดอุบัติเหตุ มีการบันทึกและรายงานตามแนวทางปฏิบัติ</t>
  </si>
  <si>
    <t>2.5 ป้าย/โปสเตอร์แสดงขั้นตอนการทำความสะอาดมือ</t>
  </si>
  <si>
    <t>2.5.1 มีการติดป้าย/โปสเตอร์แสดงขั้นตอนการทำความสะอาดมือ และ 5 moment แต่อุปกรณ์ล้างมือ เช่น สบู่ กระดาษ/ผ้าเช็ดมือ  ไม่เพียงพอ                       ไม่พร้อมใช้</t>
  </si>
  <si>
    <t>2.5.2 มี 2.5.1 และมีอุปกรณ์ล้างมือ เช่น สบู่ กระดาษ/ผ้าเช็ดมือ เพียงพอพร้อมใช้</t>
  </si>
  <si>
    <t>2.5.3 มีข้อ 2.5.2 และมีการสื่อสารถ่ายทอดแก่บุคลากรรับทราบ</t>
  </si>
  <si>
    <t xml:space="preserve">2.5.4 มีข้อ 2.5.3  และบุคลากรรับทราบแต่ปฏิบัติไม่ถูกต้อง </t>
  </si>
  <si>
    <t>2.5.5 มีข้อ 2.5.3 และบุคลากรรับทราบและสามารถปฏิบัติได้ถูกต้อง</t>
  </si>
  <si>
    <t>2.6 การใช้อุปกรณ์ป้องกันส่วนบุคคล</t>
  </si>
  <si>
    <t xml:space="preserve">2.6.1 มีการติดโปสเตอร์การใช้อุปกรณ์ป้องกันส่วนบุคคล แต่อุปกรณ์ไม่เพียงพอ ไม่พร้อมใช้ </t>
  </si>
  <si>
    <t xml:space="preserve">2.6.2 มีการติดโปสเตอร์การใช้อุปกรณ์ป้องกันส่วนบุคคลและมีอุปกรณ์เพียงพอ พร้อมใช้ </t>
  </si>
  <si>
    <t>2.6.3 มีข้อ 2.6.2 และมีการจัดเก็บในสถานที่ที่เหมาะสม</t>
  </si>
  <si>
    <t>2.6.4 มีข้อ 2.6.3 และมีการถ่ายทอดแก่บุคลากรรับทราบและสามารถใช้อุปกรณ์ป้องกันส่วนบุคคลได้ แต่ปฏิบัติไม่ถูกต้อง</t>
  </si>
  <si>
    <t>2.6.5 มีข้อ 2.6.4 และ บุคลากรสามารถใช้อุปกรณ์ป้องกันส่วนบุคคลได้อย่างถูกต้องเหมาะสม</t>
  </si>
  <si>
    <t>2.7 การจัดแบ่งพื้นที่ใน รพ.สต.</t>
  </si>
  <si>
    <t>2.7.1 มีแนวทางการจัดการพื้นที่ เขตสะอาดและ                เขตปนเปื้อน ใน รพ.สต.เพื่อป้องกัน                         การแพร่กระจายเชื้อ ปรากฏในคู่มือฯ</t>
  </si>
  <si>
    <t>2.7.2 มีข้อ 2.7.1 และมีการสื่อสารแนวทางการจัดการพื้นที่ เขตสะอาดและเขตปนเปื้อน ใน รพ.สต.               เพื่อป้องกันการแพร่กระจายเชื้อ</t>
  </si>
  <si>
    <t>2.7.3 มีข้อ 2.7.2 และบุคลากรทราบแนวทาง                     การจัดการพื้นที่ เขตสะอาดและเขตปนเปื้อน ใน             รพ.สต. เพื่อป้องกันการแพร่กระจายเชื้อ</t>
  </si>
  <si>
    <t>2.7.4 มีข้อ 2.7.3 และมีการจัดการแบ่งพื้นที่ในการดูแลผู้ป่วยโรคติดต่อ/โรคระบาดที่เสี่ยงต่อการแพร่กระจายเชื้อใน รพ.สต.</t>
  </si>
  <si>
    <t>2.7.5 มีข้อ 2.7.4 และมีการจัดแบ่งพื้นที่เขตสะอาดและเขตปนเปื้อน ใน รพ.สต. เพื่อป้องกัน                    การแพร่กระจายเชื้อได้ถูกต้อง</t>
  </si>
  <si>
    <t xml:space="preserve">2.8 มีเครื่องมือแพทย์และอุปกรณ์ที่ปราศจากเชื้อตามมาตรฐาน </t>
  </si>
  <si>
    <t>2.8.1 มีเครื่องมือแพทย์และอุปกรณ์ที่ปราศจากเชื้อที่เพียงพอต่อการใช้งาน</t>
  </si>
  <si>
    <t xml:space="preserve">2.8.2  มีการจัดเก็บที่ป้องกันการปนเปื้อน การจัดเก็บ first in first out ถูกต้อง  </t>
  </si>
  <si>
    <t>2.8.3 ไม่พบของหมดอายุ</t>
  </si>
  <si>
    <t>- มีการคัดแยกมูลฝอยตามประเภทของมูลฝอย ได้แก่ มูลฝอยทั่วไป มูลฝอยอินทรีย์ มูลฝอยอันตราย และนำไปกำจัดตามมาตรฐานที่หน่วยงานกำหนด</t>
  </si>
  <si>
    <t>รพ.สต. มีการประเมินมาตรฐานการจัดการมูลฝอยติดเชื้อตามกฎกระทรวงว่าด้วยการกำจัดมูลฝอยติดเชื้อ                     พ.ศ.2545 ใน 6 หัวข้อ คือ</t>
  </si>
  <si>
    <r>
      <t xml:space="preserve">1. </t>
    </r>
    <r>
      <rPr>
        <u/>
        <sz val="16"/>
        <color theme="1"/>
        <rFont val="TH SarabunIT๙"/>
        <family val="2"/>
      </rPr>
      <t>บุคลากร</t>
    </r>
  </si>
  <si>
    <r>
      <t>1)</t>
    </r>
    <r>
      <rPr>
        <sz val="7"/>
        <color theme="1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มีเจ้าหน้าที่รับผิดชอบดูแลระบบการเก็บ  ขนและกำจัดมูลฝอยติดเชื้อ ซึ่งได้รับการอบรมหลักสูตร               การป้องกันและระงับการแพร่เชื้อหรืออันตรายที่     อาจเกิดจากมูลฝอยติดเชื้อตามประกาศกระทรวงสาธารณสุขแล้ว</t>
    </r>
  </si>
  <si>
    <r>
      <t>2)</t>
    </r>
    <r>
      <rPr>
        <sz val="7"/>
        <color theme="1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ผู้ปฏิบัติงานมูลฝอยติดเชื้อได้รับการอบรมหลักสูตรการป้องกัน และระงับการแพร่เชื้อหรืออันตรายที่อาจเกิดจากมูลฝอยติดเชื้อตามประกาศกระทรวงสาธารณสุข หรือได้รับการถ่ายทอดความรู้เรื่องการป้องกันและระงับการแพร่เชื้อหรืออันตรายที่อาจเกิดจากมูลฝอยติดเชื้อ</t>
    </r>
  </si>
  <si>
    <r>
      <t xml:space="preserve">2. </t>
    </r>
    <r>
      <rPr>
        <u/>
        <sz val="16"/>
        <color theme="1"/>
        <rFont val="TH SarabunIT๙"/>
        <family val="2"/>
      </rPr>
      <t>การคัดแยกมูลฝอยติดเชื้อ</t>
    </r>
  </si>
  <si>
    <r>
      <t>1)</t>
    </r>
    <r>
      <rPr>
        <sz val="7"/>
        <color theme="1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มีการแยกมูลฝอยติดเชื้อออกจากมูลฝอยอื่นๆ                    ณ แหล่งกำเนิด</t>
    </r>
  </si>
  <si>
    <r>
      <t>2)</t>
    </r>
    <r>
      <rPr>
        <sz val="7"/>
        <color theme="1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มีการแยกมูลฝอยติดเชื้อ ระหว่างวัสดุของมีคม และวัสดุของไม่มีคม</t>
    </r>
  </si>
  <si>
    <r>
      <t xml:space="preserve">3. </t>
    </r>
    <r>
      <rPr>
        <u/>
        <sz val="16"/>
        <color theme="1"/>
        <rFont val="TH SarabunIT๙"/>
        <family val="2"/>
      </rPr>
      <t>การเก็บรวบรวมมูลฝอยติดเชื้อ</t>
    </r>
  </si>
  <si>
    <r>
      <t>1)</t>
    </r>
    <r>
      <rPr>
        <sz val="7"/>
        <color rgb="FF000000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ภาชนะบรรจุมูลฝอยติดเชื้อประเภทวัสดุของมีคม มีลักษณะเป็นกล่องหรือถังที่ทำด้วยวัสดุแข็งแรง ทนทานต่อการแทงทะลุและการกัดกร่อนของสารเคมี มีฝาปิดมิดชิด และป้องกันการรั่วไหลของเหลวภายในได้</t>
    </r>
  </si>
  <si>
    <r>
      <t>2)</t>
    </r>
    <r>
      <rPr>
        <sz val="7"/>
        <color rgb="FF000000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มูลฝอยติดเชื้อประเภทวัสดุของมีคม ต้องบรรจุไม่เกิน  3 ใน 4 ส่วนของภาชนะบรรจุ</t>
    </r>
  </si>
  <si>
    <r>
      <t>3)</t>
    </r>
    <r>
      <rPr>
        <sz val="7"/>
        <color rgb="FF000000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ภาชนะบรรจุมูลฝอยติดเชื้อประเภทวัสดุของไม่มีคม มีลักษณะเป็นถุงสีแดงทึบแสง ทำจากพลาสติกหรือวัสดุอื่นที่มีความเหนียว ไม่ฉีกขาดง่าย ทนทานต่อสารเคมีและการรับน้ำหนัก  กันน้ำได้  ไม่รั่วซึมและไม่ดูดซึม</t>
    </r>
  </si>
  <si>
    <r>
      <t>4)</t>
    </r>
    <r>
      <rPr>
        <sz val="7"/>
        <color rgb="FF000000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มูลฝอยติดเชื้อประเภทวัสดุของไม่มีคม ต้องบรรจุไม่เกิน 2 ใน 3 ส่วนของถุงและมัดปากถุงด้วยเชือกหรือวัตถุอื่นให้แน่น</t>
    </r>
  </si>
  <si>
    <r>
      <t>5)</t>
    </r>
    <r>
      <rPr>
        <sz val="7"/>
        <color rgb="FF000000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มีเครื่องหมายและคำเตือนที่บ่งบอกให้บุคคลทั่วไปทราบว่าเป็นภาชนะบรรจุมูลฝอยติดเชื้อ</t>
    </r>
  </si>
  <si>
    <r>
      <t>6)</t>
    </r>
    <r>
      <rPr>
        <sz val="7"/>
        <color rgb="FF000000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ภาชนะสำหรับบรรจุมูลฝอยติดเชื้อ(ถุงแดงและกล่องใส่     มูลฝอยติดเชื้อ) มีการใช้งานเพียงครั้งเดียว และทำลาย  พร้อมกับการกำจัดมูลฝอยติดเชื้อ</t>
    </r>
  </si>
  <si>
    <r>
      <t xml:space="preserve">1.4 </t>
    </r>
    <r>
      <rPr>
        <u/>
        <sz val="16"/>
        <color theme="1"/>
        <rFont val="TH SarabunIT๙"/>
        <family val="2"/>
      </rPr>
      <t>การเคลื่อนย้ายมูลฝอยติดเชื้อ</t>
    </r>
  </si>
  <si>
    <r>
      <t>1)</t>
    </r>
    <r>
      <rPr>
        <sz val="7"/>
        <color theme="1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ผู้ปฏิบัติงานเคลื่อนย้ายมูลฝอยติดเชื้อ  สวมอุปกรณ์ป้องกันอันตรายส่วนบุคคล ประกอบด้วย ถุงมือยางหนา ผ้ากันเปื้อน ผ้าปิดปาก-ปิดจมูก และรองเท้าพื้นยาง             หุ้มแข้ง ในขณะปฏิบัติงาน</t>
    </r>
  </si>
  <si>
    <r>
      <t>2)</t>
    </r>
    <r>
      <rPr>
        <sz val="7"/>
        <color theme="1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ใช้ภาชนะรองรับมูลฝอยติดเชื้อ  เวลาเคลื่อนย้าย</t>
    </r>
  </si>
  <si>
    <r>
      <t>3)</t>
    </r>
    <r>
      <rPr>
        <sz val="7"/>
        <color theme="1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 xml:space="preserve">มีการเคลื่อนย้ายภาชนะบรรจุมูลฝอยติดเชื้อไปเก็บกัก ที่พักรวมทุกวัน </t>
    </r>
  </si>
  <si>
    <r>
      <t>4)</t>
    </r>
    <r>
      <rPr>
        <sz val="7"/>
        <color theme="1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มีการทำความสะอาดภาชนะรองรับและอุปกรณ์ใน          การปฏิบัติงานทุกวัน  ในบริเวณที่จัดไว้เฉพาะและน้ำเสียที่เกิดจากการล้างทำความสะอาด</t>
    </r>
    <r>
      <rPr>
        <sz val="16"/>
        <color theme="1"/>
        <rFont val="TH SarabunIT๙"/>
        <family val="2"/>
      </rPr>
      <t>มีการระบายลงสู่ระบบบำบัดน้ำเสีย เช่น บ่อเกรอะ บ่อซึม                            ถังบำบัดน้ำเสียสำเร็จรูป เป็นต้น</t>
    </r>
  </si>
  <si>
    <r>
      <t xml:space="preserve">1.5 </t>
    </r>
    <r>
      <rPr>
        <u/>
        <sz val="16"/>
        <color theme="1"/>
        <rFont val="TH SarabunIT๙"/>
        <family val="2"/>
      </rPr>
      <t>บริเวณที่พักภาชนะบรรจุมูลฝอยติดเชื้อ</t>
    </r>
  </si>
  <si>
    <r>
      <t>1)</t>
    </r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H SarabunIT๙"/>
        <family val="2"/>
      </rPr>
      <t>แยกเป็นสัดส่วนเฉพาะ ไม่อับชื้น</t>
    </r>
  </si>
  <si>
    <r>
      <t>2)</t>
    </r>
    <r>
      <rPr>
        <sz val="7"/>
        <color rgb="FF000000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ไม่ตั้งอยู่ในบริเวณที่เก็บเครื่องมือ อุปกรณ์ในการรักษา สถานที่ประกอบ ปรุง เก็บหรือสะสมอาหาร</t>
    </r>
  </si>
  <si>
    <r>
      <t>3)</t>
    </r>
    <r>
      <rPr>
        <sz val="7"/>
        <color rgb="FF000000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ภาชนะรองรับมูลฝอยติดเชื้อ พื้นผิวเรียบทำ                  ความสะอาดง่ายไม่รั่วซึม  มีฝาปิดมิดชิด</t>
    </r>
  </si>
  <si>
    <r>
      <t>4)</t>
    </r>
    <r>
      <rPr>
        <sz val="7"/>
        <color rgb="FF000000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>ภาชนะรองรับมูลฝอยติดเชื้อ มีความจุเพียงพอ</t>
    </r>
  </si>
  <si>
    <r>
      <t>๕)</t>
    </r>
    <r>
      <rPr>
        <b/>
        <sz val="7"/>
        <color rgb="FF000000"/>
        <rFont val="Times New Roman"/>
        <family val="1"/>
      </rPr>
      <t xml:space="preserve">   </t>
    </r>
    <r>
      <rPr>
        <sz val="16"/>
        <color rgb="FF000000"/>
        <rFont val="TH SarabunIT๙"/>
        <family val="2"/>
      </rPr>
      <t xml:space="preserve">มีข้อความแสดงซึ่งมีขนาดและสีที่สามารถเห็นได้ชัดเจนว่า </t>
    </r>
    <r>
      <rPr>
        <b/>
        <sz val="16"/>
        <color rgb="FF000000"/>
        <rFont val="TH SarabunIT๙"/>
        <family val="2"/>
      </rPr>
      <t>“ที่พัก</t>
    </r>
    <r>
      <rPr>
        <b/>
        <sz val="16"/>
        <color theme="1"/>
        <rFont val="TH SarabunIT๙"/>
        <family val="2"/>
      </rPr>
      <t>รวม</t>
    </r>
    <r>
      <rPr>
        <b/>
        <sz val="16"/>
        <color rgb="FF000000"/>
        <rFont val="TH SarabunIT๙"/>
        <family val="2"/>
      </rPr>
      <t>มูลฝอยติดเชื้อ”</t>
    </r>
  </si>
  <si>
    <t xml:space="preserve">คะแนนเต็ม ๒ </t>
  </si>
  <si>
    <r>
      <t xml:space="preserve">1.6.1 </t>
    </r>
    <r>
      <rPr>
        <u/>
        <sz val="16"/>
        <color rgb="FF000000"/>
        <rFont val="TH SarabunIT๙"/>
        <family val="2"/>
      </rPr>
      <t>กรณีดำเนินการกำจัดมูลฝอยติดเชื้อเอง</t>
    </r>
  </si>
  <si>
    <r>
      <t>1)</t>
    </r>
    <r>
      <rPr>
        <sz val="7"/>
        <color theme="1"/>
        <rFont val="Times New Roman"/>
        <family val="1"/>
      </rPr>
      <t xml:space="preserve"> </t>
    </r>
    <r>
      <rPr>
        <sz val="16"/>
        <color rgb="FF000000"/>
        <rFont val="TH SarabunIT๙"/>
        <family val="2"/>
      </rPr>
      <t>ได้รับความเห็นชอบจากราชการส่วนท้องถิ่นให้ดำเนินการกำจัดมูลฝอยติดเชื้อได้</t>
    </r>
  </si>
  <si>
    <r>
      <t>2)</t>
    </r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H SarabunIT๙"/>
        <family val="2"/>
      </rPr>
      <t>ผู้ปฏิบัติงานในการกำจัดมูลฝอยติดเชื้อ มีการสวมชุดป้องกันอันตรายส่วนบุคคลขณะปฏิบัติงาน</t>
    </r>
  </si>
  <si>
    <r>
      <t>3)</t>
    </r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H SarabunIT๙"/>
        <family val="2"/>
      </rPr>
      <t>บริเวณโดยรอบเตาเผามูลฝอยติดเชื้อสะอาด</t>
    </r>
  </si>
  <si>
    <r>
      <t>4)</t>
    </r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H SarabunIT๙"/>
        <family val="2"/>
      </rPr>
      <t>มีบ่อรองรับเถ้ามูลฝอยติดเชื้อที่ถูกสุขลักษณะ</t>
    </r>
  </si>
  <si>
    <r>
      <t xml:space="preserve">1.6.2 </t>
    </r>
    <r>
      <rPr>
        <u/>
        <sz val="16"/>
        <color rgb="FF000000"/>
        <rFont val="TH SarabunIT๙"/>
        <family val="2"/>
      </rPr>
      <t>กรณีส่งให้โรงพยาบาลที่รับเป็นศูนย์รวมการกำจัดมูลฝอยติดเชื้อ</t>
    </r>
  </si>
  <si>
    <r>
      <t>1)</t>
    </r>
    <r>
      <rPr>
        <sz val="7"/>
        <color rgb="FF000000"/>
        <rFont val="Times New Roman"/>
        <family val="1"/>
      </rPr>
      <t xml:space="preserve"> </t>
    </r>
    <r>
      <rPr>
        <sz val="16"/>
        <color rgb="FF000000"/>
        <rFont val="TH SarabunIT๙"/>
        <family val="2"/>
      </rPr>
      <t>มีหนังสือ/เอกสารแสดงชื่อหน่วยงานที่รับมูลฝอยติดเชื้อไปกำจัด และแสดงชื่อสถานที่กำจัดที่เชื่อได้ว่ามีการนำมูลฝอยติดเชื้อไปกำจัดด้วยวิธีที่ถูกต้อง</t>
    </r>
  </si>
  <si>
    <r>
      <t>2)</t>
    </r>
    <r>
      <rPr>
        <sz val="7"/>
        <color rgb="FF000000"/>
        <rFont val="Times New Roman"/>
        <family val="1"/>
      </rPr>
      <t xml:space="preserve"> </t>
    </r>
    <r>
      <rPr>
        <sz val="16"/>
        <color rgb="FF000000"/>
        <rFont val="TH SarabunIT๙"/>
        <family val="2"/>
      </rPr>
      <t>ภาชนะรวบรวมมูลฝอยติดเชื้อสำหรับส่งกำจัดที่โรงพยาบาล ต้องมีลักษณะ ดังนี้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</si>
  <si>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6"/>
        <color rgb="FF000000"/>
        <rFont val="TH SarabunIT๙"/>
        <family val="2"/>
      </rPr>
      <t>เป็นภาชนะที่มีพื้นและผนังทึบ ทำด้วยวัสดุทำ               ความสะอาดง่าย มีฝาปิดมิดชิด ป้องกันการรั่วไหลของเหลวภายในได้ และมีระบบป้องกันการตกหล่นในระหว่างการเคลื่อนย้าย</t>
    </r>
  </si>
  <si>
    <r>
      <t>-</t>
    </r>
    <r>
      <rPr>
        <sz val="7"/>
        <color rgb="FF000000"/>
        <rFont val="Times New Roman"/>
        <family val="1"/>
      </rPr>
      <t xml:space="preserve">     </t>
    </r>
    <r>
      <rPr>
        <sz val="16"/>
        <color rgb="FF000000"/>
        <rFont val="TH SarabunIT๙"/>
        <family val="2"/>
      </rPr>
      <t>ด้านข้างภาชนะมีข้อความว่า “ภาชนะรวบรวมมูลฝอยติดเชื้อ ห้ามเปิด ห้ามนำไปใช้ในกิจการอื่น”</t>
    </r>
  </si>
  <si>
    <r>
      <t xml:space="preserve">1.6.3 </t>
    </r>
    <r>
      <rPr>
        <u/>
        <sz val="16"/>
        <color rgb="FF000000"/>
        <rFont val="TH SarabunIT๙"/>
        <family val="2"/>
      </rPr>
      <t>กรณีให้ผู้อื่นกำจัดให้</t>
    </r>
  </si>
  <si>
    <r>
      <t>1)</t>
    </r>
    <r>
      <rPr>
        <sz val="7"/>
        <color rgb="FF000000"/>
        <rFont val="Times New Roman"/>
        <family val="1"/>
      </rPr>
      <t xml:space="preserve"> </t>
    </r>
    <r>
      <rPr>
        <sz val="16"/>
        <color rgb="FF000000"/>
        <rFont val="TH SarabunIT๙"/>
        <family val="2"/>
      </rPr>
      <t>มีหนังสือ/เอกสารแสดงชื่อหน่วยงานที่รับมูลฝอยติดเชื้อไปกำจัดที่ได้รับอนุญาต และแสดงชื่อสถานที่กำจัดที่เชื่อได้ว่ามีการกำจัดมูลฝอยติดเชื้อด้วยวิธีที่ถูกต้อง</t>
    </r>
  </si>
  <si>
    <t>1. การออกแบบระบบและการจัดการทรัพยากร</t>
  </si>
  <si>
    <t>๓. การจัดการมูลฝอยทุกชนิดอย่างถูกสุขลักษณะ</t>
  </si>
  <si>
    <t>๔. การจัดการมูลฝอยติดเชื้อ</t>
  </si>
  <si>
    <r>
      <t>2)</t>
    </r>
    <r>
      <rPr>
        <sz val="7"/>
        <color rgb="FF000000"/>
        <rFont val="Times New Roman"/>
        <family val="1"/>
      </rPr>
      <t xml:space="preserve"> </t>
    </r>
    <r>
      <rPr>
        <sz val="16"/>
        <color rgb="FF000000"/>
        <rFont val="TH SarabunIT๙"/>
        <family val="2"/>
      </rPr>
      <t>มีการใช้งานเอกสารกำกับการขนส่งมูลฝอยติดเชื้อ (คำสั่งกระทรวงสาธารณสุขที่ 1852/2556) และดำเนินการขนมูลฝอยติดเชื้อเป็นไปตามข้อกำหนด ในกฎกระทรวงว่าด้วยการกำจัดมูลฝอยติดเชื้อ พ.ศ.2545</t>
    </r>
  </si>
  <si>
    <r>
      <t xml:space="preserve">1.6 </t>
    </r>
    <r>
      <rPr>
        <b/>
        <u/>
        <sz val="16"/>
        <color rgb="FF000000"/>
        <rFont val="TH SarabunIT๙"/>
        <family val="2"/>
      </rPr>
      <t xml:space="preserve">การกำจัดมูลฝอยติดเชื้อ แบ่งเป็น 3 กรณี ดังนี้ </t>
    </r>
    <r>
      <rPr>
        <sz val="16"/>
        <color rgb="FF000000"/>
        <rFont val="TH SarabunIT๙"/>
        <family val="2"/>
      </rPr>
      <t xml:space="preserve">รพ.สต. มีการจัดการมูลฝอยติดเชื้อแบบใด </t>
    </r>
    <r>
      <rPr>
        <b/>
        <sz val="16"/>
        <color rgb="FF000000"/>
        <rFont val="TH SarabunIT๙"/>
        <family val="2"/>
      </rPr>
      <t>(เลือก 1 วิธี ตามการจัดการของ รพ.สต.)</t>
    </r>
  </si>
  <si>
    <t xml:space="preserve">ระบบข้อมูลสารสนเทศด้านสุขภาพ </t>
  </si>
  <si>
    <t>ส่วนที่ 1 ระบบคุณภาพข้อมูล</t>
  </si>
  <si>
    <t>รายการประเมิน</t>
  </si>
  <si>
    <t xml:space="preserve">คะแนนเต็ม </t>
  </si>
  <si>
    <t>1. โปรแกรมคอมพิวเตอร์ที่ใช้ในการบันทึกข้อมูลบริการของ รพ.สต.                 มีประสิทธิภาพและปรับปรุงเป็นปัจจุบัน</t>
  </si>
  <si>
    <t>2. บันทึกข้อมูลบริการ (OP) ขณะให้บริการหรือบันทึกเสร็จสิ้นภายในวันที่ให้บริการโดยสุ่มข้อมูลบริการ (ตุลาคม 2561 – สิ้นเดือนก่อน         การประเมิน) และตรวจนับร้อยละการบันทึกข้อมูลจากตาราง  visit  ของ JHICS  หรือตาราง  visit ของ HOSXP PCU</t>
  </si>
  <si>
    <t>- ต่ำกว่าร้อยละ 70              = 2 คะแนน</t>
  </si>
  <si>
    <t>- ร้อยละ 70 – 74              = 3 คะแนน</t>
  </si>
  <si>
    <t>- ร้อยละ 75 – 79              = 4 คะแนน</t>
  </si>
  <si>
    <t>- ร้อยละ 80 – 84              = 5 คะแนน</t>
  </si>
  <si>
    <t>- ร้อยละ 85 – 89              = 6 คะแนน</t>
  </si>
  <si>
    <t>- ร้อยละ 90 – 94              = 7 คะแนน</t>
  </si>
  <si>
    <t>- มากกว่าร้อยละ 95            = 8 คะแนน</t>
  </si>
  <si>
    <t>8</t>
  </si>
  <si>
    <t xml:space="preserve">1. มีการจัดส่งข้อมูล 43 แฟ้ม สม่ำเสมอ </t>
  </si>
  <si>
    <t>- ส่งข้อมูล 1 ครั้งต่อเดือน                 = 1 คะแนน</t>
  </si>
  <si>
    <t>- ส่งข้อมูล 1 ครั้งต่อสัปดาห์               = 2 คะแนน</t>
  </si>
  <si>
    <t>- ส่งข้อมูลทุกวันทำการ(จันทร์ - ศุกร์)    = 3 คะแนน</t>
  </si>
  <si>
    <t>3</t>
  </si>
  <si>
    <r>
      <t>2. มีการตรวจสอบคุณภาพข้อมูลก่อนส่งให้อำเภอ/จังหวัดอย่างต่อเนื่อง มีเอกสารหรือ electronic file</t>
    </r>
    <r>
      <rPr>
        <sz val="14"/>
        <color theme="1"/>
        <rFont val="TH SarabunIT๙"/>
        <family val="2"/>
      </rPr>
      <t xml:space="preserve"> </t>
    </r>
    <r>
      <rPr>
        <sz val="16"/>
        <color theme="1"/>
        <rFont val="TH SarabunIT๙"/>
        <family val="2"/>
      </rPr>
      <t>ในการตรวจสอบข้อมูล</t>
    </r>
  </si>
  <si>
    <t xml:space="preserve"> - ไม่มีการตรวจสอบ                      = 0 คะแนน</t>
  </si>
  <si>
    <t xml:space="preserve"> - มีการตรวจแต่ไม่มีเอกสาร             = 1 คะแนน</t>
  </si>
  <si>
    <t xml:space="preserve"> - มีการตรวจและมีหลักฐานประกอบ   = 2 คะแนน</t>
  </si>
  <si>
    <t>ข้อมูล 43 แฟ้ม ผ่านการตรวจคุณภาพด้วยโปรแกรม OPPP-2010 (ตุลาคม 2561 – ปัจจุบัน)</t>
  </si>
  <si>
    <t>- น้อยกว่าร้อยละ 60                         = 1 คะแนน</t>
  </si>
  <si>
    <t>- ร้อยละ 60 – 69                            = 2 คะแนน</t>
  </si>
  <si>
    <t>- ร้อยละ 70 – 79                            = 3 คะแนน</t>
  </si>
  <si>
    <t>- ร้อยละ 80 – 89                            = 4 คะแนน</t>
  </si>
  <si>
    <t>- ร้อยละ 90 – 100                          = 5 คะแนน</t>
  </si>
  <si>
    <t>สุ่มตรวจ 1 เดือน (ตุลาคม 2561 – สิ้นเดือนก่อนการประเมิน)</t>
  </si>
  <si>
    <t xml:space="preserve">เต็ม </t>
  </si>
  <si>
    <t xml:space="preserve"> - น้อยกว่า 1 : 0.50   = 1 คะแนน </t>
  </si>
  <si>
    <t xml:space="preserve"> - 1 : 0.50 – 0.59   = 2 คะแนน</t>
  </si>
  <si>
    <t xml:space="preserve"> - 1 : 0.60 – 0.69   = 3 คะแนน </t>
  </si>
  <si>
    <t xml:space="preserve"> - 1 : 0.70 – 0.79   = 4 คะแนน</t>
  </si>
  <si>
    <t xml:space="preserve"> - 1 : 0.80 – 0.89   = 5 คะแนน </t>
  </si>
  <si>
    <t xml:space="preserve">2. มีเครื่องคอมพิวเตอร์แม่ข่าย (Server) หรือเครื่องคอมพิวเตอร์ที่จัดเก็บข้อมูลเฉพาะ </t>
  </si>
  <si>
    <t>- มีเครื่อง PC หรือ Notebook ที่สามารถรับระบบฐานข้อมูลได้   = 1 คะแนน</t>
  </si>
  <si>
    <t>- มีเครื่อง PC ที่สามารถรับระบบฐานข้อมูลได้ ใช้เฉพาะกับฐานข้อมูล และไม่ใช้งานอื่นที่เกี่ยวข้องกับระบบฐานข้อมูล                 =  2 คะแนน</t>
  </si>
  <si>
    <t xml:space="preserve">- มีเครื่องคอมพิวเตอร์แม่ข่าย (Server)         =  3 คะแนน       </t>
  </si>
  <si>
    <t xml:space="preserve">                                                       </t>
  </si>
  <si>
    <t>3. มีการสำรองฐานข้อมูลตามโปรแกรมคอมพิวเตอร์ที่ใช้ในการบันทึกข้อมูลบริการของ รพ.สต.</t>
  </si>
  <si>
    <t>- มีสำรองข้อมูลทุก 30 วัน                             = 1 คะแนน</t>
  </si>
  <si>
    <t>- มีสำรองข้อมูลทุก 15 วัน                             = 2 คะแนน</t>
  </si>
  <si>
    <t>- มีสำรองข้อมูลทุก 7 วัน                               = 3 คะแนน</t>
  </si>
  <si>
    <t>- มีสำรองข้อมูลทุกวัน                                   = 4 คะแนน</t>
  </si>
  <si>
    <t xml:space="preserve">- มีสำรองข้อมูลทุกวันบนอุปกรณ์และเก็บรักษาไว้ที่ปลอดภัย สามารถเรียกใช้ได้ </t>
  </si>
  <si>
    <t xml:space="preserve">                                                             = 5 คะแนน                                    </t>
  </si>
  <si>
    <t>4. มีระบบการดูแลบำรุงรักษาเครื่องคอมพิวเตอร์ และแผนรองรับเมื่อเครื่องมือมีปัญหา</t>
  </si>
  <si>
    <t xml:space="preserve">4.1 มีแผนการดูแลรักษา และแก้ไขปัญหา (ทำ Flow Chart) </t>
  </si>
  <si>
    <t xml:space="preserve">- ไม่มี                = 0 คะแนน     </t>
  </si>
  <si>
    <t>- มี                   = 1 คะแนน</t>
  </si>
  <si>
    <t>4.3 มีเครื่องสำรองไฟฟ้า (UPS) ที่ใช้ได้สำหรับเครื่องแม่ข่าย</t>
  </si>
  <si>
    <t>5. มีการพัฒนาทักษะด้านการบริหารจัดการระบบข้อมูลและการใช้เทคโนโลยีสารสนเทศ</t>
  </si>
  <si>
    <t>- ไม่มีการจัดอบรมพัฒนาทักษะเจ้าหน้าที่             = 0 คะแนน</t>
  </si>
  <si>
    <t>- มีการจัดอบรมพัฒนาทักษะเจ้าหน้าที่ปีละ 1 ครั้ง  = ๑ คะแนน</t>
  </si>
  <si>
    <t>๑</t>
  </si>
  <si>
    <t>6. มีระบบการรักษาความลับและป้องกันการรั่วไหลของข้อมูลในบริการข้อมูลและสารสนเทศ</t>
  </si>
  <si>
    <t xml:space="preserve">- ไม่มีระบบ                                                = 0  คะแนน    </t>
  </si>
  <si>
    <t>- มีระบบการรักษาความลับของข้อมูล                 = ๑ คะแนน</t>
  </si>
  <si>
    <t xml:space="preserve"> ส่วนที่ 3 กลุ่มเป้าหมาย ปัญหาสุขภาพ ตามกลุ่มวัย และประเด็นปัญหาสำคัญของพื้นที่(OTOP)</t>
  </si>
  <si>
    <t>ประเด็น</t>
  </si>
  <si>
    <t>- กลุ่มเด็กปฐมวัย (0 – 5 ปี)</t>
  </si>
  <si>
    <t xml:space="preserve"> ๑</t>
  </si>
  <si>
    <t>- กลุ่มวัยรุ่น (15 – 2๐ ปี)</t>
  </si>
  <si>
    <t>- กลุ่มวัยทำงาน (21 – 59 ปี)</t>
  </si>
  <si>
    <t>- กลุ่มวัยผู้สูงอายุ (60 ปี ขึ้นไป)</t>
  </si>
  <si>
    <t>๓.๒ ข้อมูลปัญหาตามประเด็นปัญหาสำคัญของพื้นที่(OTOP)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</si>
  <si>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OPD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</si>
  <si>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ER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</si>
  <si>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ANC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</si>
  <si>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WCC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</si>
  <si>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NCD (DM, HT, Stroke, CKD )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</si>
  <si>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งานให้คำปรึกษา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</si>
  <si>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ทันตสาธารณสุข/ทันตกรรม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</si>
  <si>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แพทย์แผนไทย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</si>
  <si>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 xml:space="preserve">COC / LTC 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</si>
  <si>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 xml:space="preserve">SRRT </t>
    </r>
  </si>
  <si>
    <t>คะแนนรวมทั้งหมด</t>
  </si>
  <si>
    <t>ส่วนที่ 2 ระบบเทคโนโลยีสารสนเทศ</t>
  </si>
  <si>
    <t>1. มีเครื่องคอมพิวเตอร์เพียงพอต่อการทำงานของเจ้าหน้าที่ทุกคนใน รพ.สต. และพร้อมใช้งาน ทั้งคอมพิวเตอร์ Notebook และ PC (ไม่รวมเครื่องส่วนตัว) (ประเมินจากสัดส่วนเจ้าหน้าที่ต่อเครื่องคอมพิวเตอร์โดยไม่นับรวมเครื่องแม่ข่าย</t>
  </si>
  <si>
    <t>4.2 มีโปรแกรม Antivirus ที่สามารถตรวจจับได้สำหรับเครื่อง Server  ยกเว้นระบบปฏิบัติการ Linux</t>
  </si>
  <si>
    <t>การจัดบริการเภสัชกรรม RDU และ งานคุ้มครองผู้บริโภค (คบส.)</t>
  </si>
  <si>
    <t>4.๖.๑ การจัดบริการเภสัชกรรม RDU</t>
  </si>
  <si>
    <t>หัวข้อ</t>
  </si>
  <si>
    <t>ประเด็นการประเมิน</t>
  </si>
  <si>
    <t>การบริหารจัดการระบบยา</t>
  </si>
  <si>
    <t xml:space="preserve"> 1. มีคำสั่งแต่งตั้งคณะกรรมการเภสัชกรรมและการบำบัดในการจัดการระบบยาระดับอำเภอ  </t>
  </si>
  <si>
    <t>๓. มีการสนับสนุนวิชาการจากเภสัชกร รพ.แม่ข่าย ได้แก่การจัดอบรมวิชาการ, คู่มือ/สื่อการใช้ยาใน รพ.สต.</t>
  </si>
  <si>
    <t xml:space="preserve">การคัดเลือก การส่งมอบยาที่ปลอดภัยและมีคุณภาพ  </t>
  </si>
  <si>
    <t>2.1 มียาใช้อย่างเหมาะสมและเพียงพอ</t>
  </si>
  <si>
    <t xml:space="preserve">1. มีบัญชีรายการยา รพ.สต. </t>
  </si>
  <si>
    <t>2. มียาช่วยชีวิตใน รพ.สต. และคู่มือการใช้ยาช่วยชีวิต</t>
  </si>
  <si>
    <t>4. มีหลักเกณฑ์หรือขอบเขตในการสั่งใช้ยาที่สอดคล้องกับศักยภาพผู้สั่งใช้ยา</t>
  </si>
  <si>
    <t xml:space="preserve">2.2 มีการเฝ้าระวังการใช้ยาเพื่อลดปัญหาที่เกี่ยวข้องกับการใช้ยาในกลุ่มผู้ป่วยแพ้ยา และผู้ป่วยที่ใช้ยาเสี่ยงสูง เช่น Warfarin  </t>
  </si>
  <si>
    <t>1. มีฐานข้อมูลผู้ป่วยแพ้ยา</t>
  </si>
  <si>
    <t>2. มีฐานข้อมูลผู้ป่วยที่ใช้ยาเสี่ยงสูง เช่น Warfarin</t>
  </si>
  <si>
    <t>3. มีการบันทึกข้อมูลผู้ป่วยแพ้ยาโดยการติดสติ๊กเกอร์ใน family folder หรือวิธีการอื่นใด</t>
  </si>
  <si>
    <t>4. มีการบันทึกข้อมูลผู้ป่วยที่ใช้ยาเสี่ยงสูง เช่น Warfarin โดยการติดสติ๊กเกอร์ใน family folder หรือวิธีการอื่นใด</t>
  </si>
  <si>
    <t>5. มีแนวทางหรือการออกบัตรแพ้ยาเบื้องต้นให้แก่ผู้ป่วยไปประเมินแพ้ยาต่อที่โรงพยาบาลโดยเภสัชกร</t>
  </si>
  <si>
    <t xml:space="preserve">คลังยาและเวชภัณฑ์ </t>
  </si>
  <si>
    <t xml:space="preserve">1. ประตูมีกุญแจล็อค 2 ชั้น </t>
  </si>
  <si>
    <t>2. มีแนวทางการเปิด/ปิดคลังยาชัดเจน</t>
  </si>
  <si>
    <t xml:space="preserve">3. ไม่พบยาและเวชภัณฑ์วางบนพื้นโดยตรง </t>
  </si>
  <si>
    <t>4. มีการแยกประเภทยา วชย วสด และวัสดุอื่นๆ ชัดเจน</t>
  </si>
  <si>
    <t xml:space="preserve">3.2 มีการควบคุมสถานที่เก็บยาและเวชภัณฑ์เป็นไปตามมาตรฐาน </t>
  </si>
  <si>
    <t xml:space="preserve">1. มีการบันทึกอุณหภูมิและความชื้น </t>
  </si>
  <si>
    <t>2. บันทึกอุณหภูมิและความชื้นเป็นปัจจุบัน</t>
  </si>
  <si>
    <t>3. ผ่านเกณฑ์มาตรฐาน (อุณหภูมิไม่เกิน 30 °c และความชื้นไม่เกิน 70%)</t>
  </si>
  <si>
    <t>4. คลังยาสามารถป้องกันสัตว์และแมลงได้</t>
  </si>
  <si>
    <t>3.3 การควบคุมและ การเบิกจ่ายเวชภัณฑ์เป็นไปตามระเบียบที่เกี่ยวข้อง</t>
  </si>
  <si>
    <t xml:space="preserve">1. สุ่ม stock card นับยา 10 รายการตรงทุกรายการ </t>
  </si>
  <si>
    <t xml:space="preserve">2. มีใบเบิกยาจากคลังยา รพ.และมีการลงนามครบถ้วน       (ผู้เบิก ผู้จ่าย ผู้รับ ผู้อนุมัติ) </t>
  </si>
  <si>
    <t>3. ใบเบิกยาจากคลังยา รพ สอดคล้องกับ stock card</t>
  </si>
  <si>
    <t xml:space="preserve">5. ใบเบิกยาจากคลังยา รพสต สอดคล้องกับ stock card </t>
  </si>
  <si>
    <t xml:space="preserve">3.4 การสำรองยาและเวชภัณฑ์เพียงพอ </t>
  </si>
  <si>
    <t xml:space="preserve">1. ไม่มียาขาด stock ในคลังยาหรือจุดจ่ายยา </t>
  </si>
  <si>
    <t>3.5 มีระบบการควบคุมยาหมดอายุ</t>
  </si>
  <si>
    <t xml:space="preserve">1. ไม่พบยาและเวชภัณฑ์ที่มิใช่ยาเสื่อมสภาพ หรือหมดอายุ </t>
  </si>
  <si>
    <t xml:space="preserve">2. ระบุวันเปิด วันหมดอายุของยา multiple dose และยา pre-pack </t>
  </si>
  <si>
    <t xml:space="preserve">3. มีการจัดเรียงยาแบบ first expired first use </t>
  </si>
  <si>
    <r>
      <t xml:space="preserve">1. อุณหภูมิขณะตรวจ 2-8 </t>
    </r>
    <r>
      <rPr>
        <vertAlign val="superscript"/>
        <sz val="16"/>
        <color theme="1"/>
        <rFont val="TH SarabunIT๙"/>
        <family val="2"/>
      </rPr>
      <t>0</t>
    </r>
    <r>
      <rPr>
        <sz val="16"/>
        <color theme="1"/>
        <rFont val="TH SarabunIT๙"/>
        <family val="2"/>
      </rPr>
      <t xml:space="preserve">C และอุณหภูมิช่องแช่แข็ง      อยู่ระหว่าง -15 ถึง -25 </t>
    </r>
    <r>
      <rPr>
        <vertAlign val="superscript"/>
        <sz val="16"/>
        <color theme="1"/>
        <rFont val="TH SarabunIT๙"/>
        <family val="2"/>
      </rPr>
      <t>0</t>
    </r>
    <r>
      <rPr>
        <sz val="16"/>
        <color theme="1"/>
        <rFont val="TH SarabunIT๙"/>
        <family val="2"/>
      </rPr>
      <t>C (เฉพาะตู้เย็นเก็บวัคซีน)</t>
    </r>
  </si>
  <si>
    <t>2. การจัดเก็บยาเป็นไปตามหลักวิชาการ</t>
  </si>
  <si>
    <t>3. บันทึกอุณหภูมิสม่ำเสมอ เป็นปัจจุบัน</t>
  </si>
  <si>
    <t>4. เทอร์โมมิเตอร์ได้มาตรฐาน มีสติ๊กเกอร์รับรองผ่าน                 การสอบเทียบและไม่หมดอายุ</t>
  </si>
  <si>
    <t>5. เก็บยาและวัคซีนเป็นสัดส่วนไม่ปะปนกันและเป็นระเบียบเรียบร้อย</t>
  </si>
  <si>
    <t>6. ไม่มีอาหารและเครื่องดื่ม</t>
  </si>
  <si>
    <t>7. ฝาตู้เย็นมีขวดน้ำสีหรือเติมเกลือหรือปิดโฟม เพื่อควบคุมอุณหภูมิ</t>
  </si>
  <si>
    <t>การใช้ยาอย่างปลอดภัยและมีความสมเหตุผล</t>
  </si>
  <si>
    <t xml:space="preserve">4.1 มีการส่งมอบยาให้ผู้ป่วยอย่างถูกต้องและเหมาะสม และมีการเฝ้าระวังการเกิดอุบัติการณ์ความคลาดเคลื่อนทางยา </t>
  </si>
  <si>
    <t>1. มีการส่งมอบยาที่ถูกต้องตามมาตรฐาน</t>
  </si>
  <si>
    <t>2. ยาที่ส่งมอบมีข้อมูลครบถ้วน ระบุสถานที่บริการ ชื่อผู้ป่วย วันที่จ่ายยา ชื่อยา วิธีใช้ ข้อควรระวังในการใช้ยา</t>
  </si>
  <si>
    <t xml:space="preserve">3. มีการบันทึกอุบัติการณ์ความคลาดเคลื่อนทางยา (Medication Error) </t>
  </si>
  <si>
    <t>4. มีแนวทางป้องกันความคลาดเคลื่อนทางยาใน รพ.สต.</t>
  </si>
  <si>
    <t xml:space="preserve">4.2 มีการจัดทำเครื่องมือเพื่อส่งเสริม การใช้ยาอย่างสมเหตุผล  เพื่อให้ผู้ป่วยได้รับยาถูกต้อง ปลอดภัย </t>
  </si>
  <si>
    <t>1. ฉลากยาเป็นไปตามมาตรฐาน</t>
  </si>
  <si>
    <t>3. มีฉลากช่วยในการใช้ยา</t>
  </si>
  <si>
    <t>4. มีสื่อส่งเสริมการใช้ยาที่ปลอดภัย</t>
  </si>
  <si>
    <r>
      <t xml:space="preserve">4.3 มีการส่งเสริมการใช้ยาอย่างสมเหตุผล </t>
    </r>
    <r>
      <rPr>
        <sz val="16"/>
        <color rgb="FFFF0000"/>
        <rFont val="TH SarabunIT๙"/>
        <family val="2"/>
      </rPr>
      <t xml:space="preserve"> </t>
    </r>
  </si>
  <si>
    <t xml:space="preserve">1. มีแนวทางการใช้ยาปฏิชีวนะในโรคติดเชื้อทางเดินหายใจ </t>
  </si>
  <si>
    <t>2. มีแนวทางการใช้ยาปฏิชีวนะในโรคท้องร่วงเฉียบพลัน</t>
  </si>
  <si>
    <t>3. มีแนวทางการใช้ยาปฏิชีวนะในบาดแผลสดจากอุบัติเหตุ</t>
  </si>
  <si>
    <t>4. ร้อยละของการใช้ยาปฏิชีวนะในโรคติดเชื้อทางเดินหายใจไม่เกิน  ร้อยละ 20</t>
  </si>
  <si>
    <t>5. ร้อยละของการใช้ปฏิชีวนะในโรคในโรคท้องร่วงเฉียบพลัน ไม่เกิน ร้อยละ 20</t>
  </si>
  <si>
    <t>6. แนวทางการใช้ยาในกลุ่มโรค NCD</t>
  </si>
  <si>
    <t>9. มีแนวทางการเฝ้าระวังการใช้ยากลุ่ม NSAIDs ซ้ำซ้อน</t>
  </si>
  <si>
    <t>4.4 มีการติดตามการใช้ยาและผลิตภัณฑ์สุขภาพของผู้ป่วยโรคเรื้อรังที่บ้าน</t>
  </si>
  <si>
    <t>1. มีการกำหนดกลุ่มเป้าหมายในการติดตามการใช้ยาและผลิตภัณฑ์สุขภาพโรคเรื้อรังของผู้ป่วย</t>
  </si>
  <si>
    <t xml:space="preserve">2. มีการติดตามเยี่ยมหรือการให้คำปรึกษาทางโทรศัพท์หรือทางไลน์และแนะนำการใช้ยาโรคเรื้อรังและผลิตภัณฑ์สุขภาพต่อเนื่องที่บ้านโดย เภสัชกร          </t>
  </si>
  <si>
    <t>3. มีการบันทึกข้อมูลการเยี่ยมบ้านผู้ป่วยใน Family folder หรือ วิธีการอื่นใด</t>
  </si>
  <si>
    <t xml:space="preserve">๔.๖.๒ งานคุ้มครองผู้บริโภคด้านสุขภาพ (คบส.) </t>
  </si>
  <si>
    <t>ระดับ</t>
  </si>
  <si>
    <t>งานคุ้มครองผู้บริโภค</t>
  </si>
  <si>
    <t xml:space="preserve">1. มีคณะทำงานคุ้มครองผู้บริโภคระดับอำเภอ </t>
  </si>
  <si>
    <t xml:space="preserve">2. มีแผนการปฏิบัติการและแผนดำเนินการ  มีการออกปฏิบัติงานจริง </t>
  </si>
  <si>
    <t xml:space="preserve">3. มีการวางแผนขับเคลื่อนงาน คบส. โดยการมีส่วนร่วมของภาคีเครือข่าย </t>
  </si>
  <si>
    <t>4. มีการติดตามประเมินผล และการคืนข้อมูลงาน คบส. ให้คณะกรรมการประสานงานสาธารณสุขระดับอำเภอ</t>
  </si>
  <si>
    <t xml:space="preserve">1.2 มีการดำเนินการตรวจสอบ   เฝ้าระวังอาหารสด                     อาหารแปรรูป ในร้านค้า ร้านชำ ตลาดนัด รถขายอาหารสด  </t>
  </si>
  <si>
    <t>2. ให้ความรู้หรือคำแนะนำกับผู้ประกอบการร้านค้า   ร้านชำ รถขายอาหารสด</t>
  </si>
  <si>
    <t xml:space="preserve">3. มีการแก้ไขปัญหาอย่างน้อย 1 ประเด็นปัญหา เช่น ตรวจสอบเชิงรุก ทำประชาคมแก้ไขปัญหา,                     จัดโครงการอบรม </t>
  </si>
  <si>
    <t>4. มีการมีส่วนร่วมของภาคีเครือข่าย เช่น อสม, ผู้ประกอบการ, ครู/นักเรียน อย.น้อย</t>
  </si>
  <si>
    <t xml:space="preserve">1.3 ร้านค้า/ร้านชำ และบ้านผู้ป่วยโรคเรื้อรัง ไม่พบผลิตภัณฑ์สุขภาพ ผิดกฎหมาย </t>
  </si>
  <si>
    <t xml:space="preserve">1. ไม่พบผลิตภัณฑ์ผิดกฎหมาย ทั้งร้านค้า/ร้านชำ </t>
  </si>
  <si>
    <t>2. ไม่พบยากลุ่มเสี่ยงที่บ้านผู้ป่วยโรคเรื้อรัง</t>
  </si>
  <si>
    <t>3. ไม่พบผลิตภัณฑ์ผิดกฎหมายที่บ้านผู้ป่วยโรคเรื้อรัง</t>
  </si>
  <si>
    <t>1.4 ผู้จำหน่ายในร้านค้า ร้านชำ    มีองค์ความรู้ด้านผลิตภัณฑ์สุขภาพ</t>
  </si>
  <si>
    <t>1. ผู้จำหน่ายในร้านค้า ร้านชำมีองค์ความรู้ด้าน ผลิตภัณฑ์ สุขภาพครบ 3 ข้อ</t>
  </si>
  <si>
    <t xml:space="preserve">2. ผู้ป่วยโรคเรื้อรังมีความรู้เกี่ยวกับยากลุ่มเสี่ยงและผลิตภัณฑ์สุขภาพผิดกฎหมาย            </t>
  </si>
  <si>
    <t>1.5 มีการพัฒนาศักยภาพผู้บริโภค เช่น อสม. ครู/นักเรียน อย.น้อย ผู้ประกอบการร้านค้า แผงลอยจำหน่ายอาหาร ผู้ป่วยโรคเรื้อรัง เครือข่ายเจ้าหน้าที่ที่ปฏิบัติงานคุ้มครองผู้บริโภคในระดับอำเภอ</t>
  </si>
  <si>
    <t>1. มีการจัดอบรมให้แก่กลุ่มเป้าหมาย 4 กลุ่มได้แก่</t>
  </si>
  <si>
    <t>1.1 นักเรียน</t>
  </si>
  <si>
    <t>1.2 ผู้ประกอบการ</t>
  </si>
  <si>
    <t>1.3 ผู้ป่วยโรคเรื้อรัง</t>
  </si>
  <si>
    <t>1.4 เครือข่าย คบส.</t>
  </si>
  <si>
    <t>1.6 เครือข่ายคุ้มครองผู้บริโภคในพื้นที่ มีส่วนร่วมในการแก้ไขปัญหาด้านการคุ้มครองผู้บริโภคที่สอดคล้องกับ OTOP</t>
  </si>
  <si>
    <t>2. มีการมีส่วนร่วมของเครือข่ายคุ้มครองผู้บริโภค</t>
  </si>
  <si>
    <t xml:space="preserve">3. ประเด็นการแก้ไขปัญหาสอดคล้องกับ OTOP </t>
  </si>
  <si>
    <t xml:space="preserve"> 2. มีแผนปฏิบัติการ และปฏิบัติงานจริงตามแผนอย่างน้อยปีละ 4 ครั้ง</t>
  </si>
  <si>
    <t>การบริหารจัดการ ระบบยา โดยการมีส่วนร่วมของเภสัชก รพ.แม่ข่าย กับโรงพยาบาลส่งเสริมสุขภาพตำบล</t>
  </si>
  <si>
    <t>3. ไม่มีรายการยา NED หรือ มี แต่ได้รับการอนุมัติจากผู้ตรวจราชการฯ หรือ อยู่ระหว่างการขออนุมัติ (แจ้ง สสจ. แล้ว)</t>
  </si>
  <si>
    <t>3.1 มีสถานที่จัดเก็บ เก็บยาและเวชภัณฑ์ตามมาตรฐานและจัดเก็บอย่างเหมาะสม</t>
  </si>
  <si>
    <t xml:space="preserve">4. มีใบเบิกยาจากคลังยา รพสต.ไปยังจุดจ่ายและมีการลง นามครบถ้วน (ผู้เบิก ผู้จ่าย ผู้รับ ผู้อนุมัติ) </t>
  </si>
  <si>
    <r>
      <t xml:space="preserve">3.6 ตู้เย็นเก็บยาตามมาตรฐาน     </t>
    </r>
    <r>
      <rPr>
        <sz val="16"/>
        <color rgb="FFFF0000"/>
        <rFont val="TH SarabunIT๙"/>
        <family val="2"/>
      </rPr>
      <t xml:space="preserve"> (ข้อละ ๑ คะแนน)</t>
    </r>
  </si>
  <si>
    <t>3.7 ตู้เย็นเก็บวัคซีนตามมาตรฐาน (ข้อละ ๑ คะแนน)</t>
  </si>
  <si>
    <t>4. เทอร์โมมิเตอร์ได้มาตรฐาน มีสติ๊กเกอร์รับรองผ่านการสอบเทียบและไม่หมดอายุ</t>
  </si>
  <si>
    <r>
      <t xml:space="preserve">1. อุณหภูมิขณะตรวจ 2-8 </t>
    </r>
    <r>
      <rPr>
        <vertAlign val="superscript"/>
        <sz val="16"/>
        <color theme="1"/>
        <rFont val="TH SarabunIT๙"/>
        <family val="2"/>
      </rPr>
      <t>0</t>
    </r>
    <r>
      <rPr>
        <sz val="16"/>
        <color theme="1"/>
        <rFont val="TH SarabunIT๙"/>
        <family val="2"/>
      </rPr>
      <t xml:space="preserve">C และอุณหภูมิช่องแช่แข็งอยู่ระหว่าง -15 ถึง -25 </t>
    </r>
    <r>
      <rPr>
        <vertAlign val="superscript"/>
        <sz val="16"/>
        <color theme="1"/>
        <rFont val="TH SarabunIT๙"/>
        <family val="2"/>
      </rPr>
      <t>0</t>
    </r>
    <r>
      <rPr>
        <sz val="16"/>
        <color theme="1"/>
        <rFont val="TH SarabunIT๙"/>
        <family val="2"/>
      </rPr>
      <t>C (เฉพาะตู้เย็นเก็บวัคซีน)</t>
    </r>
  </si>
  <si>
    <t>2. มีฉลากเพื่อส่งเสริมการใช้ยาอย่างสมเหตุผล ได้แก่มีฉลากยาภาษาไทย และ มีฉลากยาเสริม</t>
  </si>
  <si>
    <t xml:space="preserve">7. มีแนวทางการเฝ้าระวังการใช้ยาในหญิงตั้งครรภ์ หญิงให้นมบุตร </t>
  </si>
  <si>
    <t>8. มีแนวทางการเฝ้าระวังการใช้ยาในผู้ป่วยไตเรื้อรัง ระดับ 3 ขึ้นไป กับการใช้ยา NSAIDs</t>
  </si>
  <si>
    <r>
      <t>1.1</t>
    </r>
    <r>
      <rPr>
        <b/>
        <sz val="16"/>
        <color theme="1"/>
        <rFont val="TH SarabunIT๙"/>
        <family val="2"/>
      </rPr>
      <t xml:space="preserve"> </t>
    </r>
    <r>
      <rPr>
        <sz val="16"/>
        <color theme="1"/>
        <rFont val="TH SarabunIT๙"/>
        <family val="2"/>
      </rPr>
      <t>การบริหารจัดการงานคุ้มครองผู้บริโภคระดับอำเภอ โดยการมีส่วนร่วมของเภสัชกร รพ.แม่ข่าย ร่วมกับโรงพยาบาลส่งเสริมสุขภาพตำบล</t>
    </r>
  </si>
  <si>
    <t xml:space="preserve">1. มีการดำเนินการตรวจสอบ เฝ้าระวังอาหารสดอาหารแปรรูป โดยชุดทดสอบอย่างง่าย </t>
  </si>
  <si>
    <t xml:space="preserve">1. มีโครงการหรือกิจกรรมเชิงรุก เพื่อแก้ไขปัญหาด้าน คบส. ในพื้นที่จำนวน 2 กลุ่มขึ้นไป </t>
  </si>
  <si>
    <t>1.3.1 การจัดการการเงินและบัญชี</t>
  </si>
  <si>
    <t xml:space="preserve"> ได้</t>
  </si>
  <si>
    <t>- สมุดคุมการใช้ใบเสร็จรับเงิน และสรุปผลการใช้ประจำปี</t>
  </si>
  <si>
    <t>มีการกำกับ ติดตาม ตรวจสอบ การเงิน การคลัง ป้องกันการทุจริต ประพฤติมิชอบ</t>
  </si>
  <si>
    <t>1. มีคำสั่งคณะกรรมการเก็บรักษาเงินของหน่วยงาน และเจ้าหน้าที่รับผิดชอบการเบิกจ่ายเงินถอนเงิน และเจ้าหน้าที่รับผิดชอบงานการเงิน</t>
  </si>
  <si>
    <t>2. มีแผนการใช้เงินงบประมาณและเงินบำรุง</t>
  </si>
  <si>
    <t>3. มีหลักฐานทางการเงินที่ตรวจสอบได้และเป็นปัจจุบัน</t>
  </si>
  <si>
    <t xml:space="preserve">- มีบัญชีควบคุมการรับ-จ่ายเงินเป็นปัจจุบันถูกต้อง (404/407) </t>
  </si>
  <si>
    <t>- มีเอกสารการดำเนินการจัดซื้อ/จ้าง ดำเนินการได้ถูกต้องตามระเบียบ</t>
  </si>
  <si>
    <t xml:space="preserve">  และเป็นปัจจุบัน</t>
  </si>
  <si>
    <t>4. มีแฟ้มการจัดทำบัญชีเกณฑ์คงค้างหรือมีการบันทึกบัญชีผ่านโปรแกรมการเงินอื่นๆได้ถูกต้องและทันตามกำหนดเวลา</t>
  </si>
  <si>
    <t>5. ได้รับการตรวจสอบจากคณะกรรมการตรวจสอบภายในอย่างน้อยปีละ 1 ครั้งและนำผลข้อเสนอแนะไปแก้ไข</t>
  </si>
  <si>
    <r>
      <t xml:space="preserve">1.3.๒ </t>
    </r>
    <r>
      <rPr>
        <b/>
        <sz val="16"/>
        <color rgb="FF000000"/>
        <rFont val="TH SarabunIT๙"/>
        <family val="2"/>
      </rPr>
      <t xml:space="preserve">การจัดการทรัพยากร (เพื่อสนับสนุนระบบบริการจากแม่ข่าย IT, IC, LAB, </t>
    </r>
    <r>
      <rPr>
        <b/>
        <sz val="16"/>
        <color theme="1"/>
        <rFont val="TH SarabunIT๙"/>
        <family val="2"/>
      </rPr>
      <t>เครื่องมือบริการ</t>
    </r>
    <r>
      <rPr>
        <b/>
        <sz val="16"/>
        <color rgb="FF000000"/>
        <rFont val="TH SarabunIT๙"/>
        <family val="2"/>
      </rPr>
      <t>, เภสัชกรรมและ RDU/คบส.)</t>
    </r>
  </si>
  <si>
    <t xml:space="preserve">  เต็ม</t>
  </si>
  <si>
    <r>
      <t>1.3.๒ มีการจัดการทรัพยากร (เพื่อสนับสนุนระบบบริการจากแม่ข่าย IT, IC, LAB,</t>
    </r>
    <r>
      <rPr>
        <sz val="14"/>
        <color theme="1"/>
        <rFont val="TH SarabunIT๙"/>
        <family val="2"/>
      </rPr>
      <t xml:space="preserve"> </t>
    </r>
    <r>
      <rPr>
        <sz val="16"/>
        <color theme="1"/>
        <rFont val="TH SarabunIT๙"/>
        <family val="2"/>
      </rPr>
      <t>เครื่องมือบริการ</t>
    </r>
    <r>
      <rPr>
        <sz val="14"/>
        <color theme="1"/>
        <rFont val="TH SarabunIT๙"/>
        <family val="2"/>
      </rPr>
      <t>,</t>
    </r>
    <r>
      <rPr>
        <sz val="16"/>
        <color theme="1"/>
        <rFont val="TH SarabunIT๙"/>
        <family val="2"/>
      </rPr>
      <t xml:space="preserve"> เภสัชกรรมและ RDU/คบส.)</t>
    </r>
  </si>
  <si>
    <t>1. มีแผนการจัดสรรงบประมาณ/วัสดุ/ครุภัณฑ์/เครื่องมือบริการ</t>
  </si>
  <si>
    <t>2. มีแผนพัฒนาบุคลากรจากแม่ข่าย</t>
  </si>
  <si>
    <t>3. มีแผนสนับสนุน/หมุนเวียนบุคลากร</t>
  </si>
  <si>
    <t>4. มีแผนการสอบเทียบ/แผนการบำรุงรักษาเครื่องมือ</t>
  </si>
  <si>
    <t>5. มีการกำหนดผู้รับผิดชอบและดำเนินการอย่างสม่ำเสมอ ต่อเนื่องและเป็นปัจจุบัน</t>
  </si>
  <si>
    <t>บทบาทของบุคคลและครอบครัวในการดูแลตนเอง (Self Care)</t>
  </si>
  <si>
    <t>เกณฑ์การตรวจประเมิน</t>
  </si>
  <si>
    <t>ผลการตรวจสอบ</t>
  </si>
  <si>
    <t xml:space="preserve"> คะแนน</t>
  </si>
  <si>
    <t>๑. ปัญหาสำคัญของพื้นที่ (OTOP)</t>
  </si>
  <si>
    <r>
      <t xml:space="preserve">      1</t>
    </r>
    <r>
      <rPr>
        <sz val="16"/>
        <color rgb="FFFF0000"/>
        <rFont val="TH SarabunIT๙"/>
        <family val="2"/>
      </rPr>
      <t>.</t>
    </r>
    <r>
      <rPr>
        <sz val="16"/>
        <color theme="1"/>
        <rFont val="TH SarabunIT๙"/>
        <family val="2"/>
      </rPr>
      <t>๑</t>
    </r>
    <r>
      <rPr>
        <sz val="16"/>
        <color rgb="FFFF0000"/>
        <rFont val="TH SarabunIT๙"/>
        <family val="2"/>
      </rPr>
      <t xml:space="preserve"> </t>
    </r>
    <r>
      <rPr>
        <sz val="16"/>
        <color theme="1"/>
        <rFont val="TH SarabunIT๙"/>
        <family val="2"/>
      </rPr>
      <t xml:space="preserve">ท่านทราบเรื่องที่เป็นปัญหาสำคัญของพื้นที่ (OTOP) หรือไม่ </t>
    </r>
  </si>
  <si>
    <t xml:space="preserve">      ๑.๒ ท่านและชุมชนมีส่วนร่วมแก้ไขปัญหาสำคัญของพื้นที่ (OTOP) อย่างไรบ้าง</t>
  </si>
  <si>
    <t xml:space="preserve">      ๑.๓ ท่านและชุมชน ได้รับผล หรือเกิดการเปลี่ยนแปลงจากการแก้ไขปัญหาสำคัญของพื้นที่ (OTOP) อย่างไรบ้าง </t>
  </si>
  <si>
    <t xml:space="preserve">      ๒.1 มีการรับประทานอาหารที่ดีต่อสุขภาพอย่างไร</t>
  </si>
  <si>
    <t xml:space="preserve">      ๒.2 ออกกำลังกายที่เหมาะสมต่อสุขภาพอย่างไร</t>
  </si>
  <si>
    <t xml:space="preserve">      ๒.3 มีการจัดการอารมณ์ เมื่อเกิดความเครียดอย่างไร</t>
  </si>
  <si>
    <t xml:space="preserve">      ๒.4 ท่านทราบผลกระทบของสูบบุหรี่หรือยาเส้นต่อสุขภาพ และวิธีหลีกเลี่ยงอย่างไร</t>
  </si>
  <si>
    <t xml:space="preserve">      ๒.5 ท่านทราบผลกระทบของสุราและเครื่องดื่มแอลกอฮอล์ต่อสุขภาพและวิธีหลีกเลี่ยงอย่างไร</t>
  </si>
  <si>
    <t>๓. ท่านทราบความสำคัญ/การปฏิบัติตัว ของการฝากครรภ์ครบ 5 ครั้งคุณภาพอย่างไร</t>
  </si>
  <si>
    <t>๔. ท่านทราบความสำคัญ/การปฏิบัติตัว ในการไปรับวัคซีนตามระยะเวลาที่กำหนดไว้อย่างไร</t>
  </si>
  <si>
    <t>๕. ท่านทราบความสำคัญ/การปฏิบัติตัว เพื่อนำบุตรหลานอายุ 0 – 5  ปี ไปรับการตรวจพัฒนาการตามระยะเวลาที่กำหนดไว้อย่างไร</t>
  </si>
  <si>
    <t>๖. ท่านทราบความสำคัญและวิธีการเฝ้าระวังปัญหาสังคม/พฤติกรรมเสี่ยงของวัยรุ่น (ท้องไม่พร้อม ติดเกมส์ ยาเสพติด เด็กแว๊น ฯลฯ) อย่างไร</t>
  </si>
  <si>
    <t>๗. ท่านทราบความสำคัญ/การปฏิบัติตัวที่ถูกต้องแก่ผู้ป่วยโรคเบาหวาน (น้ำตาลต่ำ/น้ำตาลสูง) ความดันโลหิตสูงอย่างไร</t>
  </si>
  <si>
    <t>๘. ท่านทราบความสำคัญ/การปฏิบัติตัว ในการช่วยเหลือ ให้คำแนะนำแก่ครอบครัวที่มีผู้ป่วยติดบ้าน ติดเตียง หรือผู้ป่วยระยะสุดท้าย อย่างไร</t>
  </si>
  <si>
    <t xml:space="preserve">๒. การปฏิบัติตนเป็นตัวอย่างที่ดี  มีการปรับเปลี่ยนพฤติกรรมสุขภาพ หรือแนะนำให้คนในครอบครัวปรับเปลี่ยนพฤติกรรมสุขภาพโดยใช้หลักการ 3อ 2ส  </t>
  </si>
  <si>
    <t>ผลลัพธ์ตามตัวชี้วัด (KPI)</t>
  </si>
  <si>
    <t>ตัวชี้วัด</t>
  </si>
  <si>
    <t>เป้าหมาย</t>
  </si>
  <si>
    <t>ผลงาน</t>
  </si>
  <si>
    <t>5.๒.1. ตัวชี้วัดพื้นที่กำหนดเกี่ยวกับ OTOP</t>
  </si>
  <si>
    <t xml:space="preserve">(ตามบริบทของพื้นที่กำหนด) </t>
  </si>
  <si>
    <t>5.๒.2 ตัวชี้วัดกระทรวง (จาก HDC)</t>
  </si>
  <si>
    <t>นวัตกรรม งานวิจัย การจัดการองค์ความรู้</t>
  </si>
  <si>
    <t>ระดับคะแนน</t>
  </si>
  <si>
    <t>5.๒.1. การปฏิบัติเพื่อแก้ไขปัญหาจากการจัดการองค์ความรู้เช่น CQI R2R นวัตกรรม งานวิจัย</t>
  </si>
  <si>
    <t>5.๒.2. มีผลลัพธ์จากการดำเนินงานของ CQI R2R นวัตกรรม งานวิจัย และเผยแพร่แนวทางปฏิบัติจากการจัดการความรู้สู่ชุมชนเพื่อให้เกิดกระบวนการเรียนรู้ร่วมกัน</t>
  </si>
  <si>
    <t>5.๒.3. การใช้ประโยชน์จาก CQI R2R นวัตกรรม งานวิจัย จนนำไปสู่           การดูแลตนเองได้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</si>
  <si>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มีการจัดการองค์ความรู้แต่ไม่สอดคล้องกับปัญหาสุขภาพที่สำคัญของชุมชน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</si>
  <si>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มีการจัดการองค์ความรู้ สอดคล้องกับปัญหาสุขภาพที่สำคัญของชุมชน แต่ไม่มีผลลัพธ์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</si>
  <si>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มีการจัดการองค์ความรู้ สอดคล้องกับปัญหาสุขภาพที่สำคัญของชุมชนมีผลลัพธ์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</si>
  <si>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มีการจัดการองค์ความรู้ สอดคล้องกับปัญหาสุขภาพที่สำคัญของชุมชนมีผลลัพธ์ เกิดการเรียนรู้ร่วมกัน แต่ชุมชน ผู้รับบริการไม่สามารถนำไปใช้ดูแลตนเองได้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</si>
  <si>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6"/>
        <color theme="1"/>
        <rFont val="TH SarabunIT๙"/>
        <family val="2"/>
      </rPr>
      <t>มีการจัดการองค์ความรู้ สอดคล้องกับปัญหาสุขภาพที่สำคัญของชุมชนมีผลลัพธ์ เกิดการเรียนรู้ร่วมกัน ชุมชน ผู้รับบริการสามารถนำไปใช้ดูแลตนเอง และเผยแพร่เป็นตัวอย่างได้</t>
    </r>
  </si>
  <si>
    <t>1.2.2 การนำแผนปฏิบัติการไปสู่การปฏิบัติ</t>
  </si>
  <si>
    <t xml:space="preserve">   การจัดทำแผนปฏิบัติการ ถ่ายทอดแผนไปสู่การปฏิบัติ</t>
  </si>
  <si>
    <t xml:space="preserve">   มีการจัดทำแผนปฏิบัติการที่ตอบสนอง สอดคล้องกับการจัดสรรทรัพยากร (คน เงิน ของ) ให้เพียงพอต่อการดำเนินงานได้สำเร็จ ถ่ายทอดแผนไปสู่บุคลากรทุกคนให้ตระหนักและมีส่วนร่วมในการนำไปปฏิบัติให้บรรลุ กำหนดตัวชี้วัดที่ใช้ติดตามความคืบหน้าของแผนปฏิบัติการ</t>
  </si>
  <si>
    <t>(1) มีการจัดทำแผนปฏิบัติการที่ตอบสนอง สอดคล้องกับการจัดสรรทรัพยากร (คน เงิน ของ)</t>
  </si>
  <si>
    <t>(2) มีข้อ (1) และมีจัดสรรทรัพยากร (คน เงิน ของ) ให้เพียงพอ</t>
  </si>
  <si>
    <t xml:space="preserve">     ต่อการดำเนินงานได้สำเร็จ </t>
  </si>
  <si>
    <t xml:space="preserve">(3) มีข้อ (1), (2) และถ่ายทอดแผนไปสู่บุคลากรทุกคนให้ตระหนักและ  มีส่วนร่วมในการนำไปปฏิบัติให้บรรลุ </t>
  </si>
  <si>
    <t xml:space="preserve">(4) มีข้อ (1), (2), (3) และกำหนดตัวชี้วัดที่ใช้ติดตามความก้าวหน้าของแผนปฏิบัติการ </t>
  </si>
  <si>
    <t>(5) มีข้อ (1), (2), (3), (4) และบุคลากรรับทราบและสามารถปฏิบัติได้</t>
  </si>
  <si>
    <t>2.2.5 มีข้อ 2.2.4 และ บุคลากรกลุ่มป่วยได้รับการดูแลรักษา และปรับเปลี่ยนงานตามความเหมาะสม</t>
  </si>
  <si>
    <t>หน่วยบริการ............................อำเภอ...........................จังหวัด………..................</t>
  </si>
  <si>
    <t>คะแนนที่ได้จริง</t>
  </si>
  <si>
    <t>๙. ท่านรู้จักวิธีการใช้สมุนไพรไทยและการรักษาแบบแพทย์แผนไทยในการดูแลสุขภาพอย่างไร</t>
  </si>
  <si>
    <t>10.ท่านทราบกระบวนการให้บริการของ รพ.สต. หรือไม่ และหมอประจำครอบครัวของท่านมีบทบาทในการให้บริการหรือสนับสนุนด้านสุขภาพอย่างไร</t>
  </si>
  <si>
    <t>๓.๑ มีข้อมูลและการวิเคราะห์ข้อมูลสุขภาพที่เป็นปัญหาสำคัญในพื้นที่ตามประชากร 5 กลุ่มวัย (มีเฉพาะฐานข้อมลให้ 0.5 คะแนน ถ้ามีทั้งฐานข้อมูลและการวิเคราะห์ ให้ 1 คะแนน) (กลุ่มวัยละ 1 คะแนน)</t>
  </si>
  <si>
    <t>- กลุ่มเด็กวัยเรียน (6 – 14 ปี)</t>
  </si>
  <si>
    <t>๓.๓ มีฐานข้อมูลผู้รับบริการและวิเคราะห์ข้อมูลเบื้องต้น (ครอบคลุมบริการหมวด 4)          (มีเฉพาะฐานข้อมลให้ 0.5 คะแนน ถ้ามีทั้งฐานข้อมูลและการวิเคราะห์ ให้ 1 คะแนน)</t>
  </si>
  <si>
    <t>สรุปคะแนนประเมินโรงพยาบาลส่งเสริมสุขภาพตำบลติดดาว ปี 2564</t>
  </si>
  <si>
    <t>(1) ร้อยละของประชากรอายุ 35 ปี ขึ้นไปที่ได้รับการคัดกรองเบาหวาน</t>
  </si>
  <si>
    <t>ร้อยละ 90</t>
  </si>
  <si>
    <t>(2) ร้อยละหญิงตั้งครรภ์ที่ได้รับการดูแลก่อนคลอด 5 ครั้ง ตามเกณฑ์</t>
  </si>
  <si>
    <t>(3) ความครอบคลุมการได้รับวัคซีนแต่ละชนิดครบตามเกณฑ์ในเด็กอายุครบ 1 ปี (fully immunized)</t>
  </si>
  <si>
    <t>ร้อยละ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</si>
</sst>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D00041E]0"/>
  </numFmts>
  <fonts count="4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  <font>
      <sz val="22"/>
      <color rgb="FF000000"/>
      <name val="TH SarabunPSK"/>
      <family val="2"/>
    </font>
    <font>
      <b/>
      <sz val="26"/>
      <color rgb="FF000000"/>
      <name val="TH SarabunPSK"/>
      <family val="2"/>
    </font>
    <font>
      <b/>
      <sz val="28"/>
      <color rgb="FF000000"/>
      <name val="TH SarabunPSK"/>
      <family val="2"/>
    </font>
    <font>
      <sz val="28"/>
      <color rgb="FF000000"/>
      <name val="TH SarabunPSK"/>
      <family val="2"/>
    </font>
    <font>
      <sz val="8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22"/>
      <color theme="1"/>
      <name val="TH SarabunIT๙"/>
      <family val="2"/>
    </font>
    <font>
      <u/>
      <sz val="16"/>
      <color theme="1"/>
      <name val="TH SarabunIT๙"/>
      <family val="2"/>
    </font>
    <font>
      <b/>
      <sz val="24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8"/>
      <color theme="1"/>
      <name val="TH SarabunIT๙"/>
      <family val="2"/>
    </font>
    <font>
      <i/>
      <u/>
      <sz val="16"/>
      <color theme="1"/>
      <name val="TH SarabunIT๙"/>
      <family val="2"/>
    </font>
    <font>
      <sz val="7"/>
      <color theme="1"/>
      <name val="Times New Roman"/>
      <family val="1"/>
    </font>
    <font>
      <sz val="16"/>
      <color rgb="FFFF0000"/>
      <name val="TH SarabunIT๙"/>
      <family val="2"/>
    </font>
    <font>
      <b/>
      <sz val="26"/>
      <color theme="1"/>
      <name val="TH SarabunIT๙"/>
      <family val="2"/>
    </font>
    <font>
      <sz val="16"/>
      <color theme="1"/>
      <name val="Arial"/>
      <family val="2"/>
    </font>
    <font>
      <b/>
      <sz val="13"/>
      <color theme="1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i/>
      <sz val="14"/>
      <color theme="1"/>
      <name val="TH SarabunIT๙"/>
      <family val="2"/>
    </font>
    <font>
      <sz val="13"/>
      <color theme="1"/>
      <name val="TH SarabunIT๙"/>
      <family val="2"/>
    </font>
    <font>
      <b/>
      <u/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Symbol"/>
      <family val="1"/>
      <charset val="2"/>
    </font>
    <font>
      <sz val="14"/>
      <color theme="1"/>
      <name val="TH SarabunPSK"/>
      <family val="2"/>
    </font>
    <font>
      <sz val="7"/>
      <color rgb="FF000000"/>
      <name val="Times New Roman"/>
      <family val="1"/>
    </font>
    <font>
      <u/>
      <sz val="16"/>
      <color rgb="FF000000"/>
      <name val="TH SarabunIT๙"/>
      <family val="2"/>
    </font>
    <font>
      <b/>
      <sz val="7"/>
      <color rgb="FF000000"/>
      <name val="Times New Roman"/>
      <family val="1"/>
    </font>
    <font>
      <b/>
      <u/>
      <sz val="16"/>
      <color rgb="FF000000"/>
      <name val="TH SarabunIT๙"/>
      <family val="2"/>
    </font>
    <font>
      <vertAlign val="superscript"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36"/>
      <color rgb="FFFF0000"/>
      <name val="TH SarabunPSK"/>
      <family val="2"/>
    </font>
    <font>
      <b/>
      <sz val="16"/>
      <color rgb="FFFF000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rgb="FFFF99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7" fillId="0" borderId="0" applyFont="0" applyFill="0" applyBorder="0" applyAlignment="0" applyProtection="0"/>
  </cellStyleXfs>
  <cellXfs count="6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87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12" borderId="7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14" borderId="8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 indent="2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 indent="2"/>
    </xf>
    <xf numFmtId="0" fontId="2" fillId="12" borderId="17" xfId="0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187" fontId="0" fillId="0" borderId="0" xfId="0" applyNumberFormat="1"/>
    <xf numFmtId="187" fontId="1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187" fontId="2" fillId="13" borderId="18" xfId="0" applyNumberFormat="1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" fillId="15" borderId="8" xfId="0" applyFont="1" applyFill="1" applyBorder="1" applyAlignment="1">
      <alignment horizontal="center" vertical="center" wrapText="1"/>
    </xf>
    <xf numFmtId="187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5"/>
    </xf>
    <xf numFmtId="187" fontId="1" fillId="0" borderId="9" xfId="0" applyNumberFormat="1" applyFont="1" applyBorder="1" applyAlignment="1">
      <alignment horizontal="center" vertical="center" wrapText="1"/>
    </xf>
    <xf numFmtId="187" fontId="1" fillId="3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4" fillId="16" borderId="8" xfId="0" applyFont="1" applyFill="1" applyBorder="1" applyAlignment="1">
      <alignment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 indent="4"/>
    </xf>
    <xf numFmtId="0" fontId="18" fillId="0" borderId="8" xfId="0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 indent="5"/>
    </xf>
    <xf numFmtId="187" fontId="2" fillId="13" borderId="8" xfId="0" applyNumberFormat="1" applyFont="1" applyFill="1" applyBorder="1" applyAlignment="1">
      <alignment horizontal="center" vertical="center" wrapText="1"/>
    </xf>
    <xf numFmtId="187" fontId="1" fillId="0" borderId="3" xfId="0" applyNumberFormat="1" applyFont="1" applyBorder="1" applyAlignment="1">
      <alignment horizontal="center" vertical="center" wrapText="1"/>
    </xf>
    <xf numFmtId="187" fontId="1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7" borderId="8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7" fontId="11" fillId="19" borderId="8" xfId="0" applyNumberFormat="1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11" fillId="19" borderId="8" xfId="0" applyFont="1" applyFill="1" applyBorder="1" applyAlignment="1">
      <alignment horizontal="center" vertical="center" wrapText="1"/>
    </xf>
    <xf numFmtId="187" fontId="11" fillId="15" borderId="8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187" fontId="11" fillId="15" borderId="8" xfId="0" applyNumberFormat="1" applyFont="1" applyFill="1" applyBorder="1" applyAlignment="1">
      <alignment vertical="center" wrapText="1"/>
    </xf>
    <xf numFmtId="187" fontId="23" fillId="13" borderId="8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2" fillId="18" borderId="10" xfId="0" applyFont="1" applyFill="1" applyBorder="1" applyAlignment="1">
      <alignment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11" fillId="18" borderId="8" xfId="0" applyFont="1" applyFill="1" applyBorder="1" applyAlignment="1">
      <alignment horizontal="center" vertical="center" wrapText="1"/>
    </xf>
    <xf numFmtId="0" fontId="29" fillId="18" borderId="8" xfId="0" applyFont="1" applyFill="1" applyBorder="1" applyAlignment="1">
      <alignment vertical="center" wrapText="1"/>
    </xf>
    <xf numFmtId="0" fontId="12" fillId="18" borderId="10" xfId="0" applyFont="1" applyFill="1" applyBorder="1" applyAlignment="1">
      <alignment vertical="top" wrapText="1"/>
    </xf>
    <xf numFmtId="0" fontId="29" fillId="18" borderId="10" xfId="0" applyFont="1" applyFill="1" applyBorder="1" applyAlignment="1">
      <alignment vertical="top" wrapText="1"/>
    </xf>
    <xf numFmtId="0" fontId="11" fillId="18" borderId="7" xfId="0" applyFont="1" applyFill="1" applyBorder="1" applyAlignment="1">
      <alignment horizontal="center" vertical="center" wrapText="1"/>
    </xf>
    <xf numFmtId="0" fontId="11" fillId="18" borderId="3" xfId="0" applyFont="1" applyFill="1" applyBorder="1" applyAlignment="1">
      <alignment horizontal="center" vertical="center" wrapText="1"/>
    </xf>
    <xf numFmtId="0" fontId="11" fillId="18" borderId="9" xfId="0" applyFont="1" applyFill="1" applyBorder="1" applyAlignment="1">
      <alignment horizontal="center" vertical="center" wrapText="1"/>
    </xf>
    <xf numFmtId="0" fontId="29" fillId="18" borderId="9" xfId="0" applyFont="1" applyFill="1" applyBorder="1" applyAlignment="1">
      <alignment vertical="top" wrapText="1"/>
    </xf>
    <xf numFmtId="0" fontId="29" fillId="18" borderId="4" xfId="0" applyFont="1" applyFill="1" applyBorder="1" applyAlignment="1">
      <alignment vertical="top" wrapText="1"/>
    </xf>
    <xf numFmtId="0" fontId="23" fillId="0" borderId="2" xfId="0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top"/>
    </xf>
    <xf numFmtId="49" fontId="11" fillId="0" borderId="9" xfId="0" applyNumberFormat="1" applyFont="1" applyBorder="1" applyAlignment="1">
      <alignment horizontal="left" vertical="top" wrapText="1"/>
    </xf>
    <xf numFmtId="49" fontId="12" fillId="0" borderId="9" xfId="0" applyNumberFormat="1" applyFont="1" applyBorder="1" applyAlignment="1">
      <alignment horizontal="left" vertical="top" wrapText="1"/>
    </xf>
    <xf numFmtId="49" fontId="26" fillId="0" borderId="4" xfId="0" applyNumberFormat="1" applyFont="1" applyBorder="1" applyAlignment="1">
      <alignment horizontal="left" vertical="top" wrapText="1"/>
    </xf>
    <xf numFmtId="49" fontId="26" fillId="0" borderId="9" xfId="0" applyNumberFormat="1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left" vertical="top" wrapText="1"/>
    </xf>
    <xf numFmtId="49" fontId="11" fillId="19" borderId="4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12" fillId="0" borderId="2" xfId="0" applyNumberFormat="1" applyFont="1" applyBorder="1" applyAlignment="1">
      <alignment horizontal="left" vertical="top" wrapText="1"/>
    </xf>
    <xf numFmtId="0" fontId="27" fillId="0" borderId="2" xfId="0" applyFont="1" applyBorder="1" applyAlignment="1">
      <alignment vertical="center" wrapText="1"/>
    </xf>
    <xf numFmtId="49" fontId="11" fillId="15" borderId="36" xfId="0" applyNumberFormat="1" applyFont="1" applyFill="1" applyBorder="1" applyAlignment="1">
      <alignment horizontal="left" vertical="top" wrapText="1"/>
    </xf>
    <xf numFmtId="0" fontId="23" fillId="15" borderId="36" xfId="0" applyFont="1" applyFill="1" applyBorder="1" applyAlignment="1">
      <alignment vertical="center" wrapText="1"/>
    </xf>
    <xf numFmtId="0" fontId="27" fillId="15" borderId="36" xfId="0" applyFont="1" applyFill="1" applyBorder="1" applyAlignment="1">
      <alignment vertical="center" wrapText="1"/>
    </xf>
    <xf numFmtId="187" fontId="23" fillId="15" borderId="3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13" borderId="2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3"/>
    </xf>
    <xf numFmtId="0" fontId="2" fillId="13" borderId="5" xfId="0" applyFont="1" applyFill="1" applyBorder="1" applyAlignment="1">
      <alignment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2"/>
    </xf>
    <xf numFmtId="0" fontId="30" fillId="0" borderId="0" xfId="0" applyFont="1" applyBorder="1" applyAlignment="1">
      <alignment horizontal="left" vertical="center" wrapText="1" indent="4"/>
    </xf>
    <xf numFmtId="0" fontId="1" fillId="0" borderId="23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24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4"/>
    </xf>
    <xf numFmtId="0" fontId="30" fillId="0" borderId="0" xfId="0" applyFont="1" applyBorder="1" applyAlignment="1">
      <alignment horizontal="left" vertical="center" wrapText="1" indent="5"/>
    </xf>
    <xf numFmtId="0" fontId="1" fillId="0" borderId="23" xfId="0" applyFont="1" applyBorder="1" applyAlignment="1">
      <alignment horizontal="left" vertical="center" wrapText="1" indent="5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2" fillId="1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6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6"/>
    </xf>
    <xf numFmtId="0" fontId="1" fillId="0" borderId="8" xfId="0" applyFont="1" applyBorder="1" applyAlignment="1">
      <alignment horizontal="left" vertical="center" wrapText="1" indent="3"/>
    </xf>
    <xf numFmtId="0" fontId="5" fillId="0" borderId="8" xfId="0" applyFont="1" applyBorder="1" applyAlignment="1">
      <alignment horizontal="left" vertical="center" wrapText="1" indent="3"/>
    </xf>
    <xf numFmtId="0" fontId="5" fillId="0" borderId="10" xfId="0" applyFont="1" applyBorder="1" applyAlignment="1">
      <alignment horizontal="left" vertical="center" wrapText="1" indent="3"/>
    </xf>
    <xf numFmtId="0" fontId="5" fillId="0" borderId="10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 indent="4"/>
    </xf>
    <xf numFmtId="0" fontId="0" fillId="5" borderId="38" xfId="0" applyFill="1" applyBorder="1"/>
    <xf numFmtId="0" fontId="1" fillId="0" borderId="26" xfId="0" applyFont="1" applyBorder="1" applyAlignment="1">
      <alignment horizontal="left" vertical="center" wrapText="1" indent="3"/>
    </xf>
    <xf numFmtId="0" fontId="30" fillId="0" borderId="23" xfId="0" applyFont="1" applyBorder="1" applyAlignment="1">
      <alignment horizontal="left" vertical="center" wrapText="1" indent="4"/>
    </xf>
    <xf numFmtId="0" fontId="2" fillId="21" borderId="8" xfId="0" applyFont="1" applyFill="1" applyBorder="1" applyAlignment="1">
      <alignment horizontal="left" vertical="center" wrapText="1" indent="2"/>
    </xf>
    <xf numFmtId="187" fontId="2" fillId="21" borderId="8" xfId="0" applyNumberFormat="1" applyFont="1" applyFill="1" applyBorder="1" applyAlignment="1">
      <alignment horizontal="center" vertical="center" wrapText="1"/>
    </xf>
    <xf numFmtId="0" fontId="2" fillId="21" borderId="8" xfId="0" applyFont="1" applyFill="1" applyBorder="1" applyAlignment="1">
      <alignment vertical="center" wrapText="1"/>
    </xf>
    <xf numFmtId="0" fontId="2" fillId="21" borderId="3" xfId="0" applyFont="1" applyFill="1" applyBorder="1" applyAlignment="1">
      <alignment horizontal="center" vertical="center" wrapText="1"/>
    </xf>
    <xf numFmtId="0" fontId="2" fillId="21" borderId="4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vertical="center" wrapText="1"/>
    </xf>
    <xf numFmtId="0" fontId="2" fillId="21" borderId="4" xfId="0" applyFont="1" applyFill="1" applyBorder="1" applyAlignment="1">
      <alignment vertical="center" wrapText="1"/>
    </xf>
    <xf numFmtId="0" fontId="1" fillId="21" borderId="8" xfId="0" applyFont="1" applyFill="1" applyBorder="1" applyAlignment="1">
      <alignment vertical="center" wrapText="1"/>
    </xf>
    <xf numFmtId="0" fontId="5" fillId="21" borderId="8" xfId="0" applyFont="1" applyFill="1" applyBorder="1" applyAlignment="1">
      <alignment horizontal="left" vertical="center" wrapText="1" indent="2"/>
    </xf>
    <xf numFmtId="0" fontId="5" fillId="21" borderId="8" xfId="0" applyFont="1" applyFill="1" applyBorder="1" applyAlignment="1">
      <alignment horizontal="justify" vertical="center" wrapText="1"/>
    </xf>
    <xf numFmtId="0" fontId="16" fillId="21" borderId="3" xfId="0" applyFont="1" applyFill="1" applyBorder="1" applyAlignment="1">
      <alignment vertical="top" wrapText="1"/>
    </xf>
    <xf numFmtId="0" fontId="16" fillId="21" borderId="4" xfId="0" applyFont="1" applyFill="1" applyBorder="1" applyAlignment="1">
      <alignment vertical="top" wrapText="1"/>
    </xf>
    <xf numFmtId="187" fontId="1" fillId="21" borderId="8" xfId="0" applyNumberFormat="1" applyFont="1" applyFill="1" applyBorder="1" applyAlignment="1">
      <alignment horizontal="center" vertical="center" wrapText="1"/>
    </xf>
    <xf numFmtId="0" fontId="2" fillId="21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indent="4"/>
    </xf>
    <xf numFmtId="0" fontId="1" fillId="19" borderId="4" xfId="0" applyFont="1" applyFill="1" applyBorder="1" applyAlignment="1">
      <alignment vertical="center" wrapText="1"/>
    </xf>
    <xf numFmtId="187" fontId="2" fillId="19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19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indent="5"/>
    </xf>
    <xf numFmtId="0" fontId="2" fillId="20" borderId="4" xfId="0" applyFont="1" applyFill="1" applyBorder="1" applyAlignment="1">
      <alignment horizontal="center" vertical="center" wrapText="1"/>
    </xf>
    <xf numFmtId="187" fontId="2" fillId="20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top" wrapText="1"/>
    </xf>
    <xf numFmtId="0" fontId="1" fillId="19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 indent="1"/>
    </xf>
    <xf numFmtId="187" fontId="1" fillId="0" borderId="2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0" fontId="2" fillId="13" borderId="17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 indent="3"/>
    </xf>
    <xf numFmtId="187" fontId="16" fillId="13" borderId="18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1" fillId="19" borderId="1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vertical="center" wrapText="1"/>
    </xf>
    <xf numFmtId="0" fontId="1" fillId="19" borderId="5" xfId="0" applyFont="1" applyFill="1" applyBorder="1" applyAlignment="1">
      <alignment vertical="center" wrapText="1"/>
    </xf>
    <xf numFmtId="0" fontId="1" fillId="0" borderId="38" xfId="0" applyFont="1" applyBorder="1" applyAlignment="1">
      <alignment horizontal="left" vertical="top" wrapText="1"/>
    </xf>
    <xf numFmtId="187" fontId="1" fillId="0" borderId="38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top" wrapText="1"/>
    </xf>
    <xf numFmtId="187" fontId="1" fillId="0" borderId="43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19" borderId="7" xfId="0" applyFont="1" applyFill="1" applyBorder="1" applyAlignment="1">
      <alignment horizontal="justify" vertical="center" wrapText="1"/>
    </xf>
    <xf numFmtId="0" fontId="1" fillId="19" borderId="7" xfId="0" applyFont="1" applyFill="1" applyBorder="1" applyAlignment="1">
      <alignment vertical="center" wrapText="1"/>
    </xf>
    <xf numFmtId="187" fontId="1" fillId="0" borderId="1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187" fontId="1" fillId="0" borderId="43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187" fontId="1" fillId="0" borderId="4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87" fontId="1" fillId="0" borderId="7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vertical="top" wrapText="1"/>
    </xf>
    <xf numFmtId="187" fontId="1" fillId="0" borderId="36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187" fontId="1" fillId="0" borderId="44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187" fontId="1" fillId="0" borderId="50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top" wrapText="1"/>
    </xf>
    <xf numFmtId="0" fontId="1" fillId="19" borderId="21" xfId="0" applyFont="1" applyFill="1" applyBorder="1" applyAlignment="1">
      <alignment vertical="center" wrapText="1"/>
    </xf>
    <xf numFmtId="187" fontId="5" fillId="0" borderId="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top" wrapText="1"/>
    </xf>
    <xf numFmtId="187" fontId="5" fillId="0" borderId="43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187" fontId="5" fillId="0" borderId="44" xfId="0" applyNumberFormat="1" applyFont="1" applyBorder="1" applyAlignment="1">
      <alignment horizontal="center" vertical="center" wrapText="1"/>
    </xf>
    <xf numFmtId="0" fontId="2" fillId="12" borderId="8" xfId="0" applyFont="1" applyFill="1" applyBorder="1" applyAlignment="1">
      <alignment vertical="center" wrapText="1"/>
    </xf>
    <xf numFmtId="0" fontId="1" fillId="14" borderId="8" xfId="0" applyFont="1" applyFill="1" applyBorder="1" applyAlignment="1">
      <alignment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15" borderId="8" xfId="0" applyFont="1" applyFill="1" applyBorder="1" applyAlignment="1">
      <alignment horizontal="left" vertical="center" wrapText="1" indent="3"/>
    </xf>
    <xf numFmtId="0" fontId="2" fillId="7" borderId="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8" xfId="0" applyFont="1" applyFill="1" applyBorder="1" applyAlignment="1">
      <alignment horizontal="center" vertical="center" wrapText="1"/>
    </xf>
    <xf numFmtId="0" fontId="2" fillId="22" borderId="7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4"/>
    </xf>
    <xf numFmtId="0" fontId="17" fillId="0" borderId="0" xfId="0" applyFont="1" applyAlignment="1">
      <alignment horizontal="justify" vertical="center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13" borderId="58" xfId="0" applyFont="1" applyFill="1" applyBorder="1" applyAlignment="1">
      <alignment horizontal="center" vertical="center" wrapText="1"/>
    </xf>
    <xf numFmtId="0" fontId="2" fillId="13" borderId="5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2" fillId="8" borderId="4" xfId="0" applyFont="1" applyFill="1" applyBorder="1" applyAlignment="1">
      <alignment vertical="center" wrapText="1"/>
    </xf>
    <xf numFmtId="0" fontId="2" fillId="8" borderId="8" xfId="0" applyFont="1" applyFill="1" applyBorder="1" applyAlignment="1">
      <alignment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vertical="center" wrapText="1"/>
    </xf>
    <xf numFmtId="0" fontId="1" fillId="21" borderId="3" xfId="0" applyFont="1" applyFill="1" applyBorder="1" applyAlignment="1">
      <alignment vertical="center" wrapText="1"/>
    </xf>
    <xf numFmtId="0" fontId="1" fillId="21" borderId="10" xfId="0" applyFont="1" applyFill="1" applyBorder="1" applyAlignment="1">
      <alignment vertical="center" wrapText="1"/>
    </xf>
    <xf numFmtId="0" fontId="1" fillId="21" borderId="10" xfId="0" applyFont="1" applyFill="1" applyBorder="1" applyAlignment="1">
      <alignment horizontal="left" vertical="center" wrapText="1" indent="5"/>
    </xf>
    <xf numFmtId="0" fontId="1" fillId="21" borderId="8" xfId="0" applyFont="1" applyFill="1" applyBorder="1" applyAlignment="1">
      <alignment horizontal="left" vertical="center" wrapText="1" indent="5"/>
    </xf>
    <xf numFmtId="0" fontId="1" fillId="21" borderId="8" xfId="0" applyFont="1" applyFill="1" applyBorder="1" applyAlignment="1">
      <alignment horizontal="left" vertical="center" wrapText="1" indent="2"/>
    </xf>
    <xf numFmtId="0" fontId="1" fillId="21" borderId="8" xfId="0" applyFont="1" applyFill="1" applyBorder="1" applyAlignment="1">
      <alignment horizontal="center" vertical="center" wrapText="1"/>
    </xf>
    <xf numFmtId="0" fontId="23" fillId="13" borderId="2" xfId="0" applyFont="1" applyFill="1" applyBorder="1" applyAlignment="1">
      <alignment horizontal="center" vertical="center" wrapText="1"/>
    </xf>
    <xf numFmtId="0" fontId="23" fillId="15" borderId="36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19" borderId="2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top" wrapText="1"/>
    </xf>
    <xf numFmtId="0" fontId="29" fillId="18" borderId="8" xfId="0" applyFont="1" applyFill="1" applyBorder="1" applyAlignment="1">
      <alignment horizontal="center" vertical="top" wrapText="1"/>
    </xf>
    <xf numFmtId="0" fontId="16" fillId="13" borderId="18" xfId="0" applyFont="1" applyFill="1" applyBorder="1" applyAlignment="1">
      <alignment horizontal="center" vertical="center" wrapText="1"/>
    </xf>
    <xf numFmtId="0" fontId="1" fillId="19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20" borderId="8" xfId="0" applyFont="1" applyFill="1" applyBorder="1" applyAlignment="1">
      <alignment horizontal="center" vertical="center" wrapText="1"/>
    </xf>
    <xf numFmtId="0" fontId="2" fillId="21" borderId="2" xfId="0" applyFont="1" applyFill="1" applyBorder="1" applyAlignment="1">
      <alignment vertical="center" wrapText="1"/>
    </xf>
    <xf numFmtId="187" fontId="2" fillId="21" borderId="2" xfId="0" applyNumberFormat="1" applyFont="1" applyFill="1" applyBorder="1" applyAlignment="1">
      <alignment horizontal="center" vertical="center" wrapText="1"/>
    </xf>
    <xf numFmtId="0" fontId="2" fillId="21" borderId="2" xfId="0" applyFont="1" applyFill="1" applyBorder="1" applyAlignment="1">
      <alignment horizontal="center" vertical="center" wrapText="1"/>
    </xf>
    <xf numFmtId="0" fontId="1" fillId="21" borderId="4" xfId="0" applyFont="1" applyFill="1" applyBorder="1" applyAlignment="1">
      <alignment vertical="center" wrapText="1"/>
    </xf>
    <xf numFmtId="0" fontId="1" fillId="21" borderId="4" xfId="0" applyFont="1" applyFill="1" applyBorder="1" applyAlignment="1">
      <alignment horizontal="left" vertical="center" wrapText="1" indent="1"/>
    </xf>
    <xf numFmtId="0" fontId="1" fillId="19" borderId="5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19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19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4" fontId="38" fillId="9" borderId="1" xfId="0" applyNumberFormat="1" applyFont="1" applyFill="1" applyBorder="1" applyAlignment="1">
      <alignment horizontal="center" vertical="center"/>
    </xf>
    <xf numFmtId="4" fontId="38" fillId="9" borderId="1" xfId="0" applyNumberFormat="1" applyFont="1" applyFill="1" applyBorder="1" applyAlignment="1">
      <alignment horizontal="center" vertical="center" wrapText="1"/>
    </xf>
    <xf numFmtId="4" fontId="38" fillId="8" borderId="1" xfId="1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6" borderId="1" xfId="1" applyNumberFormat="1" applyFont="1" applyFill="1" applyBorder="1" applyAlignment="1">
      <alignment horizontal="center" vertical="center"/>
    </xf>
    <xf numFmtId="4" fontId="3" fillId="25" borderId="1" xfId="0" applyNumberFormat="1" applyFont="1" applyFill="1" applyBorder="1" applyAlignment="1">
      <alignment horizontal="center" vertical="center"/>
    </xf>
    <xf numFmtId="4" fontId="39" fillId="24" borderId="1" xfId="0" applyNumberFormat="1" applyFont="1" applyFill="1" applyBorder="1" applyAlignment="1">
      <alignment horizontal="center" vertical="center"/>
    </xf>
    <xf numFmtId="4" fontId="39" fillId="24" borderId="1" xfId="0" applyNumberFormat="1" applyFont="1" applyFill="1" applyBorder="1" applyAlignment="1">
      <alignment horizontal="center" vertical="center" wrapText="1"/>
    </xf>
    <xf numFmtId="4" fontId="40" fillId="25" borderId="1" xfId="1" applyNumberFormat="1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horizontal="center" vertical="center" wrapText="1"/>
    </xf>
    <xf numFmtId="4" fontId="3" fillId="11" borderId="1" xfId="0" applyNumberFormat="1" applyFont="1" applyFill="1" applyBorder="1" applyAlignment="1">
      <alignment horizontal="center" vertical="center"/>
    </xf>
    <xf numFmtId="4" fontId="39" fillId="6" borderId="1" xfId="0" applyNumberFormat="1" applyFont="1" applyFill="1" applyBorder="1" applyAlignment="1">
      <alignment horizontal="center" vertical="center" wrapText="1"/>
    </xf>
    <xf numFmtId="4" fontId="41" fillId="9" borderId="1" xfId="0" applyNumberFormat="1" applyFont="1" applyFill="1" applyBorder="1" applyAlignment="1">
      <alignment horizontal="center" vertical="center"/>
    </xf>
    <xf numFmtId="4" fontId="41" fillId="9" borderId="1" xfId="0" applyNumberFormat="1" applyFont="1" applyFill="1" applyBorder="1" applyAlignment="1">
      <alignment horizontal="center" vertical="center" wrapText="1"/>
    </xf>
    <xf numFmtId="4" fontId="41" fillId="8" borderId="1" xfId="1" applyNumberFormat="1" applyFont="1" applyFill="1" applyBorder="1" applyAlignment="1">
      <alignment horizontal="center" vertical="center"/>
    </xf>
    <xf numFmtId="4" fontId="41" fillId="8" borderId="1" xfId="0" applyNumberFormat="1" applyFont="1" applyFill="1" applyBorder="1" applyAlignment="1">
      <alignment horizontal="center" vertical="center"/>
    </xf>
    <xf numFmtId="4" fontId="38" fillId="8" borderId="1" xfId="0" applyNumberFormat="1" applyFont="1" applyFill="1" applyBorder="1" applyAlignment="1">
      <alignment horizontal="center" vertical="center"/>
    </xf>
    <xf numFmtId="4" fontId="40" fillId="25" borderId="1" xfId="0" applyNumberFormat="1" applyFont="1" applyFill="1" applyBorder="1" applyAlignment="1">
      <alignment horizontal="center" vertical="center"/>
    </xf>
    <xf numFmtId="4" fontId="3" fillId="26" borderId="1" xfId="0" applyNumberFormat="1" applyFont="1" applyFill="1" applyBorder="1" applyAlignment="1">
      <alignment horizontal="center" vertical="center"/>
    </xf>
    <xf numFmtId="4" fontId="3" fillId="26" borderId="1" xfId="0" applyNumberFormat="1" applyFont="1" applyFill="1" applyBorder="1" applyAlignment="1">
      <alignment horizontal="center" vertical="center" wrapText="1"/>
    </xf>
    <xf numFmtId="4" fontId="3" fillId="24" borderId="1" xfId="0" applyNumberFormat="1" applyFont="1" applyFill="1" applyBorder="1" applyAlignment="1">
      <alignment horizontal="center" vertical="center"/>
    </xf>
    <xf numFmtId="4" fontId="3" fillId="11" borderId="1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187" fontId="3" fillId="9" borderId="1" xfId="0" applyNumberFormat="1" applyFont="1" applyFill="1" applyBorder="1" applyAlignment="1">
      <alignment horizontal="center" vertical="center" wrapText="1"/>
    </xf>
    <xf numFmtId="0" fontId="39" fillId="9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24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4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41" fillId="9" borderId="1" xfId="0" applyFont="1" applyFill="1" applyBorder="1" applyAlignment="1">
      <alignment vertical="center" wrapText="1"/>
    </xf>
    <xf numFmtId="187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9" borderId="1" xfId="0" applyFont="1" applyFill="1" applyBorder="1"/>
    <xf numFmtId="4" fontId="39" fillId="24" borderId="1" xfId="1" applyNumberFormat="1" applyFont="1" applyFill="1" applyBorder="1" applyAlignment="1">
      <alignment horizontal="center" vertical="center"/>
    </xf>
    <xf numFmtId="4" fontId="40" fillId="5" borderId="1" xfId="0" applyNumberFormat="1" applyFont="1" applyFill="1" applyBorder="1" applyAlignment="1">
      <alignment horizontal="center" vertical="center"/>
    </xf>
    <xf numFmtId="4" fontId="44" fillId="5" borderId="1" xfId="0" applyNumberFormat="1" applyFont="1" applyFill="1" applyBorder="1" applyAlignment="1">
      <alignment horizontal="center" vertical="center"/>
    </xf>
    <xf numFmtId="4" fontId="3" fillId="24" borderId="1" xfId="0" applyNumberFormat="1" applyFont="1" applyFill="1" applyBorder="1" applyAlignment="1">
      <alignment horizontal="center" vertical="center" wrapText="1"/>
    </xf>
    <xf numFmtId="60" fontId="1" fillId="0" borderId="4" xfId="0" applyNumberFormat="1" applyFont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19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12" borderId="3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2" fillId="14" borderId="12" xfId="0" applyFont="1" applyFill="1" applyBorder="1" applyAlignment="1">
      <alignment vertical="center" wrapText="1"/>
    </xf>
    <xf numFmtId="0" fontId="2" fillId="14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87" fontId="2" fillId="3" borderId="3" xfId="0" applyNumberFormat="1" applyFont="1" applyFill="1" applyBorder="1" applyAlignment="1">
      <alignment horizontal="center" vertical="center" wrapText="1"/>
    </xf>
    <xf numFmtId="187" fontId="2" fillId="3" borderId="9" xfId="0" applyNumberFormat="1" applyFont="1" applyFill="1" applyBorder="1" applyAlignment="1">
      <alignment horizontal="center" vertical="center" wrapText="1"/>
    </xf>
    <xf numFmtId="187" fontId="2" fillId="3" borderId="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15" borderId="12" xfId="0" applyFont="1" applyFill="1" applyBorder="1" applyAlignment="1">
      <alignment vertical="center" wrapText="1"/>
    </xf>
    <xf numFmtId="0" fontId="2" fillId="15" borderId="5" xfId="0" applyFont="1" applyFill="1" applyBorder="1" applyAlignment="1">
      <alignment vertical="center" wrapText="1"/>
    </xf>
    <xf numFmtId="187" fontId="1" fillId="3" borderId="3" xfId="0" applyNumberFormat="1" applyFont="1" applyFill="1" applyBorder="1" applyAlignment="1">
      <alignment horizontal="center" vertical="center" wrapText="1"/>
    </xf>
    <xf numFmtId="187" fontId="1" fillId="3" borderId="9" xfId="0" applyNumberFormat="1" applyFont="1" applyFill="1" applyBorder="1" applyAlignment="1">
      <alignment horizontal="center" vertical="center" wrapText="1"/>
    </xf>
    <xf numFmtId="187" fontId="1" fillId="3" borderId="4" xfId="0" applyNumberFormat="1" applyFont="1" applyFill="1" applyBorder="1" applyAlignment="1">
      <alignment horizontal="center" vertical="center" wrapText="1"/>
    </xf>
    <xf numFmtId="187" fontId="1" fillId="0" borderId="3" xfId="0" applyNumberFormat="1" applyFont="1" applyBorder="1" applyAlignment="1">
      <alignment horizontal="center" vertical="center" wrapText="1"/>
    </xf>
    <xf numFmtId="187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15" borderId="3" xfId="0" applyFont="1" applyFill="1" applyBorder="1" applyAlignment="1">
      <alignment vertical="center" wrapText="1"/>
    </xf>
    <xf numFmtId="0" fontId="2" fillId="15" borderId="4" xfId="0" applyFont="1" applyFill="1" applyBorder="1" applyAlignment="1">
      <alignment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187" fontId="1" fillId="21" borderId="3" xfId="0" applyNumberFormat="1" applyFont="1" applyFill="1" applyBorder="1" applyAlignment="1">
      <alignment horizontal="center" vertical="center" wrapText="1"/>
    </xf>
    <xf numFmtId="187" fontId="1" fillId="21" borderId="9" xfId="0" applyNumberFormat="1" applyFont="1" applyFill="1" applyBorder="1" applyAlignment="1">
      <alignment horizontal="center" vertical="center" wrapText="1"/>
    </xf>
    <xf numFmtId="187" fontId="1" fillId="21" borderId="4" xfId="0" applyNumberFormat="1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4" xfId="0" applyFont="1" applyFill="1" applyBorder="1" applyAlignment="1">
      <alignment horizontal="center" vertical="center" wrapText="1"/>
    </xf>
    <xf numFmtId="187" fontId="1" fillId="0" borderId="9" xfId="0" applyNumberFormat="1" applyFont="1" applyBorder="1" applyAlignment="1">
      <alignment horizontal="center" vertical="center" wrapText="1"/>
    </xf>
    <xf numFmtId="187" fontId="2" fillId="0" borderId="3" xfId="0" applyNumberFormat="1" applyFont="1" applyBorder="1" applyAlignment="1">
      <alignment horizontal="center" vertical="center" wrapText="1"/>
    </xf>
    <xf numFmtId="187" fontId="2" fillId="0" borderId="9" xfId="0" applyNumberFormat="1" applyFont="1" applyBorder="1" applyAlignment="1">
      <alignment horizontal="center" vertical="center" wrapText="1"/>
    </xf>
    <xf numFmtId="187" fontId="2" fillId="0" borderId="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6" fillId="13" borderId="22" xfId="0" applyFont="1" applyFill="1" applyBorder="1" applyAlignment="1">
      <alignment horizontal="center" vertical="center" wrapText="1"/>
    </xf>
    <xf numFmtId="0" fontId="16" fillId="13" borderId="16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14" borderId="22" xfId="0" applyFont="1" applyFill="1" applyBorder="1" applyAlignment="1">
      <alignment vertical="center" wrapText="1"/>
    </xf>
    <xf numFmtId="0" fontId="2" fillId="14" borderId="16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5" fillId="0" borderId="3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23" fillId="18" borderId="6" xfId="0" applyFont="1" applyFill="1" applyBorder="1" applyAlignment="1">
      <alignment horizontal="center" vertical="center" wrapText="1"/>
    </xf>
    <xf numFmtId="0" fontId="23" fillId="18" borderId="5" xfId="0" applyFont="1" applyFill="1" applyBorder="1" applyAlignment="1">
      <alignment horizontal="center" vertical="center" wrapText="1"/>
    </xf>
    <xf numFmtId="0" fontId="11" fillId="18" borderId="3" xfId="0" applyFont="1" applyFill="1" applyBorder="1" applyAlignment="1">
      <alignment horizontal="center" vertical="center" wrapText="1"/>
    </xf>
    <xf numFmtId="0" fontId="11" fillId="18" borderId="9" xfId="0" applyFont="1" applyFill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vertical="center" wrapText="1"/>
    </xf>
    <xf numFmtId="0" fontId="11" fillId="19" borderId="6" xfId="0" applyFont="1" applyFill="1" applyBorder="1" applyAlignment="1">
      <alignment vertical="center" wrapText="1"/>
    </xf>
    <xf numFmtId="0" fontId="11" fillId="19" borderId="5" xfId="0" applyFont="1" applyFill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49" fontId="21" fillId="18" borderId="3" xfId="0" applyNumberFormat="1" applyFont="1" applyFill="1" applyBorder="1" applyAlignment="1">
      <alignment horizontal="center" vertical="center" wrapText="1"/>
    </xf>
    <xf numFmtId="49" fontId="21" fillId="18" borderId="9" xfId="0" applyNumberFormat="1" applyFont="1" applyFill="1" applyBorder="1" applyAlignment="1">
      <alignment horizontal="center" vertical="center" wrapText="1"/>
    </xf>
    <xf numFmtId="0" fontId="28" fillId="15" borderId="12" xfId="0" applyFont="1" applyFill="1" applyBorder="1" applyAlignment="1">
      <alignment horizontal="left" vertical="center" wrapText="1" indent="1"/>
    </xf>
    <xf numFmtId="0" fontId="28" fillId="15" borderId="6" xfId="0" applyFont="1" applyFill="1" applyBorder="1" applyAlignment="1">
      <alignment horizontal="left" vertical="center" wrapText="1" indent="1"/>
    </xf>
    <xf numFmtId="0" fontId="28" fillId="15" borderId="5" xfId="0" applyFont="1" applyFill="1" applyBorder="1" applyAlignment="1">
      <alignment horizontal="left" vertical="center" wrapText="1" inden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0" fontId="15" fillId="0" borderId="0" xfId="0" applyFont="1" applyAlignment="1">
      <alignment horizontal="center" vertical="top"/>
    </xf>
    <xf numFmtId="0" fontId="11" fillId="2" borderId="12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15" borderId="12" xfId="0" applyFont="1" applyFill="1" applyBorder="1" applyAlignment="1">
      <alignment horizontal="left" vertical="center" wrapText="1" indent="6"/>
    </xf>
    <xf numFmtId="0" fontId="11" fillId="15" borderId="6" xfId="0" applyFont="1" applyFill="1" applyBorder="1" applyAlignment="1">
      <alignment horizontal="left" vertical="center" wrapText="1" indent="6"/>
    </xf>
    <xf numFmtId="0" fontId="11" fillId="15" borderId="5" xfId="0" applyFont="1" applyFill="1" applyBorder="1" applyAlignment="1">
      <alignment horizontal="left" vertical="center" wrapText="1" indent="6"/>
    </xf>
    <xf numFmtId="0" fontId="11" fillId="15" borderId="12" xfId="0" applyFont="1" applyFill="1" applyBorder="1" applyAlignment="1">
      <alignment horizontal="left" vertical="center" wrapText="1" indent="1"/>
    </xf>
    <xf numFmtId="0" fontId="11" fillId="15" borderId="6" xfId="0" applyFont="1" applyFill="1" applyBorder="1" applyAlignment="1">
      <alignment horizontal="left" vertical="center" wrapText="1" indent="1"/>
    </xf>
    <xf numFmtId="0" fontId="11" fillId="15" borderId="5" xfId="0" applyFont="1" applyFill="1" applyBorder="1" applyAlignment="1">
      <alignment horizontal="left" vertical="center" wrapText="1" indent="1"/>
    </xf>
    <xf numFmtId="0" fontId="23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8" fillId="15" borderId="13" xfId="0" applyFont="1" applyFill="1" applyBorder="1" applyAlignment="1">
      <alignment horizontal="left" vertical="center" wrapText="1" indent="1"/>
    </xf>
    <xf numFmtId="0" fontId="28" fillId="15" borderId="23" xfId="0" applyFont="1" applyFill="1" applyBorder="1" applyAlignment="1">
      <alignment horizontal="left" vertical="center" wrapText="1" indent="1"/>
    </xf>
    <xf numFmtId="0" fontId="28" fillId="15" borderId="8" xfId="0" applyFont="1" applyFill="1" applyBorder="1" applyAlignment="1">
      <alignment horizontal="left" vertical="center" wrapText="1" inden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13" borderId="13" xfId="0" applyFont="1" applyFill="1" applyBorder="1" applyAlignment="1">
      <alignment horizontal="center" vertical="center" wrapText="1"/>
    </xf>
    <xf numFmtId="0" fontId="23" fillId="13" borderId="23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5" xfId="0" applyNumberFormat="1" applyFont="1" applyFill="1" applyBorder="1" applyAlignment="1">
      <alignment horizontal="center" vertical="top" wrapText="1"/>
    </xf>
    <xf numFmtId="49" fontId="11" fillId="2" borderId="24" xfId="0" applyNumberFormat="1" applyFont="1" applyFill="1" applyBorder="1" applyAlignment="1">
      <alignment horizontal="center" vertical="top" wrapText="1"/>
    </xf>
    <xf numFmtId="49" fontId="11" fillId="2" borderId="26" xfId="0" applyNumberFormat="1" applyFont="1" applyFill="1" applyBorder="1" applyAlignment="1">
      <alignment horizontal="center"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49" fontId="11" fillId="2" borderId="25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vertical="center" wrapText="1"/>
    </xf>
    <xf numFmtId="0" fontId="2" fillId="19" borderId="5" xfId="0" applyFont="1" applyFill="1" applyBorder="1" applyAlignment="1">
      <alignment vertical="center" wrapText="1"/>
    </xf>
    <xf numFmtId="0" fontId="1" fillId="0" borderId="25" xfId="0" applyFont="1" applyBorder="1" applyAlignment="1">
      <alignment horizontal="left" vertical="top" wrapText="1" inden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2" fillId="19" borderId="24" xfId="0" applyFont="1" applyFill="1" applyBorder="1" applyAlignment="1">
      <alignment vertical="center" wrapText="1"/>
    </xf>
    <xf numFmtId="0" fontId="2" fillId="19" borderId="7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2" fillId="19" borderId="10" xfId="0" applyFont="1" applyFill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55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top" wrapText="1" indent="1"/>
    </xf>
    <xf numFmtId="0" fontId="1" fillId="0" borderId="48" xfId="0" applyFont="1" applyBorder="1" applyAlignment="1">
      <alignment horizontal="left" vertical="top" wrapText="1" indent="1"/>
    </xf>
    <xf numFmtId="0" fontId="1" fillId="0" borderId="55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13" borderId="22" xfId="0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16" fillId="13" borderId="42" xfId="0" applyFont="1" applyFill="1" applyBorder="1" applyAlignment="1">
      <alignment horizontal="center" vertical="center" wrapText="1"/>
    </xf>
    <xf numFmtId="0" fontId="16" fillId="13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187" fontId="1" fillId="0" borderId="14" xfId="0" applyNumberFormat="1" applyFont="1" applyBorder="1" applyAlignment="1">
      <alignment horizontal="center" vertical="center" wrapText="1"/>
    </xf>
    <xf numFmtId="187" fontId="1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left" vertical="top" wrapText="1" indent="2"/>
    </xf>
    <xf numFmtId="0" fontId="2" fillId="21" borderId="9" xfId="0" applyFont="1" applyFill="1" applyBorder="1" applyAlignment="1">
      <alignment horizontal="left" vertical="top" wrapText="1" indent="2"/>
    </xf>
    <xf numFmtId="0" fontId="2" fillId="21" borderId="4" xfId="0" applyFont="1" applyFill="1" applyBorder="1" applyAlignment="1">
      <alignment horizontal="left" vertical="top" wrapText="1" indent="2"/>
    </xf>
    <xf numFmtId="187" fontId="2" fillId="21" borderId="3" xfId="0" applyNumberFormat="1" applyFont="1" applyFill="1" applyBorder="1" applyAlignment="1">
      <alignment horizontal="center" vertical="top" wrapText="1"/>
    </xf>
    <xf numFmtId="187" fontId="2" fillId="21" borderId="9" xfId="0" applyNumberFormat="1" applyFont="1" applyFill="1" applyBorder="1" applyAlignment="1">
      <alignment horizontal="center" vertical="top" wrapText="1"/>
    </xf>
    <xf numFmtId="187" fontId="2" fillId="21" borderId="4" xfId="0" applyNumberFormat="1" applyFont="1" applyFill="1" applyBorder="1" applyAlignment="1">
      <alignment horizontal="center" vertical="top" wrapText="1"/>
    </xf>
    <xf numFmtId="0" fontId="2" fillId="21" borderId="3" xfId="0" applyFont="1" applyFill="1" applyBorder="1" applyAlignment="1">
      <alignment horizontal="center" vertical="top" wrapText="1"/>
    </xf>
    <xf numFmtId="0" fontId="2" fillId="21" borderId="9" xfId="0" applyFont="1" applyFill="1" applyBorder="1" applyAlignment="1">
      <alignment horizontal="center" vertical="top" wrapText="1"/>
    </xf>
    <xf numFmtId="0" fontId="2" fillId="21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 indent="3"/>
    </xf>
    <xf numFmtId="0" fontId="5" fillId="0" borderId="9" xfId="0" applyFont="1" applyBorder="1" applyAlignment="1">
      <alignment horizontal="left" vertical="center" wrapText="1" indent="3"/>
    </xf>
    <xf numFmtId="0" fontId="5" fillId="0" borderId="4" xfId="0" applyFont="1" applyBorder="1" applyAlignment="1">
      <alignment horizontal="left" vertical="center" wrapText="1" indent="3"/>
    </xf>
    <xf numFmtId="0" fontId="5" fillId="0" borderId="3" xfId="0" applyFont="1" applyBorder="1" applyAlignment="1">
      <alignment horizontal="left" vertical="top" wrapText="1" indent="3"/>
    </xf>
    <xf numFmtId="0" fontId="5" fillId="0" borderId="4" xfId="0" applyFont="1" applyBorder="1" applyAlignment="1">
      <alignment horizontal="left" vertical="top" wrapText="1" indent="3"/>
    </xf>
    <xf numFmtId="0" fontId="16" fillId="0" borderId="3" xfId="0" applyFont="1" applyBorder="1" applyAlignment="1">
      <alignment horizontal="left" vertical="center" wrapText="1" indent="3"/>
    </xf>
    <xf numFmtId="0" fontId="16" fillId="0" borderId="4" xfId="0" applyFont="1" applyBorder="1" applyAlignment="1">
      <alignment horizontal="left" vertical="center" wrapText="1" indent="3"/>
    </xf>
    <xf numFmtId="0" fontId="16" fillId="21" borderId="3" xfId="0" applyFont="1" applyFill="1" applyBorder="1" applyAlignment="1">
      <alignment horizontal="left" vertical="top" wrapText="1" indent="3"/>
    </xf>
    <xf numFmtId="0" fontId="16" fillId="21" borderId="9" xfId="0" applyFont="1" applyFill="1" applyBorder="1" applyAlignment="1">
      <alignment horizontal="left" vertical="top" wrapText="1" indent="3"/>
    </xf>
    <xf numFmtId="0" fontId="16" fillId="21" borderId="4" xfId="0" applyFont="1" applyFill="1" applyBorder="1" applyAlignment="1">
      <alignment horizontal="left" vertical="top" wrapText="1" indent="3"/>
    </xf>
    <xf numFmtId="0" fontId="2" fillId="21" borderId="3" xfId="0" applyFont="1" applyFill="1" applyBorder="1" applyAlignment="1">
      <alignment horizontal="center" vertical="center" wrapText="1"/>
    </xf>
    <xf numFmtId="0" fontId="2" fillId="21" borderId="9" xfId="0" applyFont="1" applyFill="1" applyBorder="1" applyAlignment="1">
      <alignment horizontal="center" vertical="center" wrapText="1"/>
    </xf>
    <xf numFmtId="0" fontId="2" fillId="21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3"/>
    </xf>
    <xf numFmtId="0" fontId="1" fillId="0" borderId="9" xfId="0" applyFont="1" applyBorder="1" applyAlignment="1">
      <alignment horizontal="left" vertical="center" wrapText="1" indent="3"/>
    </xf>
    <xf numFmtId="0" fontId="1" fillId="0" borderId="4" xfId="0" applyFont="1" applyBorder="1" applyAlignment="1">
      <alignment horizontal="left" vertical="center" wrapText="1" indent="3"/>
    </xf>
    <xf numFmtId="0" fontId="2" fillId="21" borderId="3" xfId="0" applyFont="1" applyFill="1" applyBorder="1" applyAlignment="1">
      <alignment horizontal="left" vertical="center" wrapText="1"/>
    </xf>
    <xf numFmtId="0" fontId="2" fillId="21" borderId="4" xfId="0" applyFont="1" applyFill="1" applyBorder="1" applyAlignment="1">
      <alignment horizontal="left" vertical="center" wrapText="1"/>
    </xf>
    <xf numFmtId="187" fontId="2" fillId="21" borderId="3" xfId="0" applyNumberFormat="1" applyFont="1" applyFill="1" applyBorder="1" applyAlignment="1">
      <alignment horizontal="center" vertical="center" wrapText="1"/>
    </xf>
    <xf numFmtId="187" fontId="2" fillId="21" borderId="4" xfId="0" applyNumberFormat="1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 indent="4"/>
    </xf>
    <xf numFmtId="0" fontId="1" fillId="0" borderId="25" xfId="0" applyFont="1" applyBorder="1" applyAlignment="1">
      <alignment horizontal="left" vertical="center" wrapText="1" indent="4"/>
    </xf>
    <xf numFmtId="0" fontId="1" fillId="0" borderId="13" xfId="0" applyFont="1" applyBorder="1" applyAlignment="1">
      <alignment horizontal="left" vertical="center" wrapText="1" indent="4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1" fillId="0" borderId="24" xfId="0" applyFont="1" applyBorder="1" applyAlignment="1">
      <alignment horizontal="left" vertical="top" wrapText="1" indent="4"/>
    </xf>
    <xf numFmtId="0" fontId="1" fillId="0" borderId="25" xfId="0" applyFont="1" applyBorder="1" applyAlignment="1">
      <alignment horizontal="left" vertical="top" wrapText="1" indent="4"/>
    </xf>
    <xf numFmtId="0" fontId="1" fillId="0" borderId="13" xfId="0" applyFont="1" applyBorder="1" applyAlignment="1">
      <alignment horizontal="left" vertical="top" wrapText="1" indent="4"/>
    </xf>
    <xf numFmtId="0" fontId="1" fillId="0" borderId="24" xfId="0" applyFont="1" applyBorder="1" applyAlignment="1">
      <alignment horizontal="left" vertical="center" wrapText="1" indent="2"/>
    </xf>
    <xf numFmtId="0" fontId="1" fillId="0" borderId="25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0" fontId="2" fillId="20" borderId="12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left" vertical="top" wrapText="1" indent="2"/>
    </xf>
    <xf numFmtId="0" fontId="2" fillId="19" borderId="13" xfId="0" applyFont="1" applyFill="1" applyBorder="1" applyAlignment="1">
      <alignment vertical="center" wrapText="1"/>
    </xf>
    <xf numFmtId="0" fontId="2" fillId="19" borderId="23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2" fillId="22" borderId="3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22" borderId="56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5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22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41" fillId="9" borderId="59" xfId="0" applyFont="1" applyFill="1" applyBorder="1" applyAlignment="1">
      <alignment horizontal="center" vertical="center" wrapText="1"/>
    </xf>
    <xf numFmtId="0" fontId="41" fillId="9" borderId="60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4</xdr:row>
      <xdr:rowOff>45720</xdr:rowOff>
    </xdr:from>
    <xdr:to>
      <xdr:col>1</xdr:col>
      <xdr:colOff>368935</xdr:colOff>
      <xdr:row>4</xdr:row>
      <xdr:rowOff>204470</xdr:rowOff>
    </xdr:to>
    <xdr:sp macro="" textlink="">
      <xdr:nvSpPr>
        <xdr:cNvPr id="2" name="1026">
          <a:extLst>
            <a:ext uri="{FF2B5EF4-FFF2-40B4-BE49-F238E27FC236}">
              <a16:creationId xmlns:a16="http://schemas.microsoft.com/office/drawing/2014/main" id="{0C213F77-5C87-455D-8B85-03C814ECF751}"/>
            </a:ext>
          </a:extLst>
        </xdr:cNvPr>
        <xdr:cNvSpPr>
          <a:spLocks noChangeArrowheads="1"/>
        </xdr:cNvSpPr>
      </xdr:nvSpPr>
      <xdr:spPr bwMode="auto">
        <a:xfrm>
          <a:off x="1668145" y="3379470"/>
          <a:ext cx="208915" cy="158750"/>
        </a:xfrm>
        <a:custGeom>
          <a:avLst/>
          <a:gdLst>
            <a:gd name="T0" fmla="*/ 0 w 90805"/>
            <a:gd name="T1" fmla="*/ 60636 h 90805"/>
            <a:gd name="T2" fmla="*/ 79800 w 90805"/>
            <a:gd name="T3" fmla="*/ 60638 h 90805"/>
            <a:gd name="T4" fmla="*/ 104459 w 90805"/>
            <a:gd name="T5" fmla="*/ 0 h 90805"/>
            <a:gd name="T6" fmla="*/ 129115 w 90805"/>
            <a:gd name="T7" fmla="*/ 60638 h 90805"/>
            <a:gd name="T8" fmla="*/ 208915 w 90805"/>
            <a:gd name="T9" fmla="*/ 60636 h 90805"/>
            <a:gd name="T10" fmla="*/ 144355 w 90805"/>
            <a:gd name="T11" fmla="*/ 98112 h 90805"/>
            <a:gd name="T12" fmla="*/ 169016 w 90805"/>
            <a:gd name="T13" fmla="*/ 158750 h 90805"/>
            <a:gd name="T14" fmla="*/ 104459 w 90805"/>
            <a:gd name="T15" fmla="*/ 121273 h 90805"/>
            <a:gd name="T16" fmla="*/ 39899 w 90805"/>
            <a:gd name="T17" fmla="*/ 158750 h 90805"/>
            <a:gd name="T18" fmla="*/ 64560 w 90805"/>
            <a:gd name="T19" fmla="*/ 98112 h 90805"/>
            <a:gd name="T20" fmla="*/ 0 w 90805"/>
            <a:gd name="T21" fmla="*/ 60636 h 90805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90805"/>
            <a:gd name="T34" fmla="*/ 0 h 90805"/>
            <a:gd name="T35" fmla="*/ 90805 w 90805"/>
            <a:gd name="T36" fmla="*/ 90805 h 90805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90805" h="90805">
              <a:moveTo>
                <a:pt x="0" y="34684"/>
              </a:moveTo>
              <a:lnTo>
                <a:pt x="34685" y="34685"/>
              </a:lnTo>
              <a:lnTo>
                <a:pt x="45403" y="0"/>
              </a:lnTo>
              <a:lnTo>
                <a:pt x="56120" y="34685"/>
              </a:lnTo>
              <a:lnTo>
                <a:pt x="90805" y="34684"/>
              </a:lnTo>
              <a:lnTo>
                <a:pt x="62744" y="56120"/>
              </a:lnTo>
              <a:lnTo>
                <a:pt x="73463" y="90805"/>
              </a:lnTo>
              <a:lnTo>
                <a:pt x="45403" y="69368"/>
              </a:lnTo>
              <a:lnTo>
                <a:pt x="17342" y="90805"/>
              </a:lnTo>
              <a:lnTo>
                <a:pt x="28061" y="56120"/>
              </a:lnTo>
              <a:lnTo>
                <a:pt x="0" y="34684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S7"/>
  <sheetViews>
    <sheetView workbookViewId="0">
      <selection activeCell="H17" sqref="H17"/>
    </sheetView>
  </sheetViews>
  <sheetFormatPr defaultRowHeight="13.8" x14ac:dyDescent="0.25"/>
  <sheetData>
    <row r="6" spans="1:19" ht="42" x14ac:dyDescent="1.1499999999999999">
      <c r="A6" s="349" t="s">
        <v>679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</row>
    <row r="7" spans="1:19" ht="42" x14ac:dyDescent="1.1499999999999999">
      <c r="A7" s="348" t="s">
        <v>672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</row>
  </sheetData>
  <mergeCells count="2">
    <mergeCell ref="A7:S7"/>
    <mergeCell ref="A6:S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D96"/>
  <sheetViews>
    <sheetView workbookViewId="0">
      <selection activeCell="D13" sqref="D13"/>
    </sheetView>
  </sheetViews>
  <sheetFormatPr defaultColWidth="58.3984375" defaultRowHeight="13.8" x14ac:dyDescent="0.25"/>
  <cols>
    <col min="1" max="1" width="65.296875" customWidth="1"/>
    <col min="2" max="2" width="10.69921875" bestFit="1" customWidth="1"/>
    <col min="3" max="3" width="10.69921875" style="5" bestFit="1" customWidth="1"/>
    <col min="4" max="4" width="52" customWidth="1"/>
    <col min="5" max="5" width="10.3984375" bestFit="1" customWidth="1"/>
    <col min="6" max="6" width="10.69921875" bestFit="1" customWidth="1"/>
    <col min="7" max="7" width="38.69921875" customWidth="1"/>
    <col min="8" max="8" width="10.3984375" bestFit="1" customWidth="1"/>
    <col min="9" max="9" width="10.69921875" bestFit="1" customWidth="1"/>
  </cols>
  <sheetData>
    <row r="2" spans="1:3" ht="30.6" x14ac:dyDescent="0.25">
      <c r="A2" s="350" t="s">
        <v>413</v>
      </c>
      <c r="B2" s="350"/>
      <c r="C2" s="350"/>
    </row>
    <row r="4" spans="1:3" ht="14.4" thickBot="1" x14ac:dyDescent="0.3">
      <c r="A4" t="s">
        <v>414</v>
      </c>
    </row>
    <row r="5" spans="1:3" ht="21.6" thickBot="1" x14ac:dyDescent="0.3">
      <c r="A5" s="112" t="s">
        <v>415</v>
      </c>
      <c r="B5" s="112" t="s">
        <v>416</v>
      </c>
      <c r="C5" s="112" t="s">
        <v>26</v>
      </c>
    </row>
    <row r="6" spans="1:3" ht="42.6" thickBot="1" x14ac:dyDescent="0.3">
      <c r="A6" s="163" t="s">
        <v>417</v>
      </c>
      <c r="B6" s="25">
        <v>2</v>
      </c>
      <c r="C6" s="25">
        <v>2</v>
      </c>
    </row>
    <row r="7" spans="1:3" ht="84" x14ac:dyDescent="0.25">
      <c r="A7" s="23" t="s">
        <v>418</v>
      </c>
      <c r="B7" s="364" t="s">
        <v>426</v>
      </c>
      <c r="C7" s="364">
        <v>8</v>
      </c>
    </row>
    <row r="8" spans="1:3" ht="21" x14ac:dyDescent="0.25">
      <c r="A8" s="130" t="s">
        <v>419</v>
      </c>
      <c r="B8" s="374"/>
      <c r="C8" s="374"/>
    </row>
    <row r="9" spans="1:3" ht="21" x14ac:dyDescent="0.25">
      <c r="A9" s="130" t="s">
        <v>420</v>
      </c>
      <c r="B9" s="374"/>
      <c r="C9" s="374"/>
    </row>
    <row r="10" spans="1:3" ht="21" x14ac:dyDescent="0.25">
      <c r="A10" s="130" t="s">
        <v>421</v>
      </c>
      <c r="B10" s="374"/>
      <c r="C10" s="374"/>
    </row>
    <row r="11" spans="1:3" ht="21" x14ac:dyDescent="0.25">
      <c r="A11" s="130" t="s">
        <v>422</v>
      </c>
      <c r="B11" s="374"/>
      <c r="C11" s="374"/>
    </row>
    <row r="12" spans="1:3" ht="21" x14ac:dyDescent="0.25">
      <c r="A12" s="130" t="s">
        <v>423</v>
      </c>
      <c r="B12" s="374"/>
      <c r="C12" s="374"/>
    </row>
    <row r="13" spans="1:3" ht="21" x14ac:dyDescent="0.25">
      <c r="A13" s="130" t="s">
        <v>424</v>
      </c>
      <c r="B13" s="374"/>
      <c r="C13" s="374"/>
    </row>
    <row r="14" spans="1:3" ht="21" x14ac:dyDescent="0.25">
      <c r="A14" s="130" t="s">
        <v>425</v>
      </c>
      <c r="B14" s="374"/>
      <c r="C14" s="374"/>
    </row>
    <row r="15" spans="1:3" ht="21.6" thickBot="1" x14ac:dyDescent="0.3">
      <c r="A15" s="128"/>
      <c r="B15" s="365"/>
      <c r="C15" s="365"/>
    </row>
    <row r="16" spans="1:3" ht="21" x14ac:dyDescent="0.25">
      <c r="A16" s="24" t="s">
        <v>427</v>
      </c>
      <c r="B16" s="364" t="s">
        <v>431</v>
      </c>
      <c r="C16" s="364">
        <v>3</v>
      </c>
    </row>
    <row r="17" spans="1:3" ht="21" x14ac:dyDescent="0.25">
      <c r="A17" s="23" t="s">
        <v>428</v>
      </c>
      <c r="B17" s="374"/>
      <c r="C17" s="374"/>
    </row>
    <row r="18" spans="1:3" ht="21" x14ac:dyDescent="0.25">
      <c r="A18" s="23" t="s">
        <v>429</v>
      </c>
      <c r="B18" s="374"/>
      <c r="C18" s="374"/>
    </row>
    <row r="19" spans="1:3" ht="21" x14ac:dyDescent="0.25">
      <c r="A19" s="23" t="s">
        <v>430</v>
      </c>
      <c r="B19" s="374"/>
      <c r="C19" s="374"/>
    </row>
    <row r="20" spans="1:3" ht="21.6" thickBot="1" x14ac:dyDescent="0.3">
      <c r="A20" s="21"/>
      <c r="B20" s="365"/>
      <c r="C20" s="365"/>
    </row>
    <row r="21" spans="1:3" ht="42" x14ac:dyDescent="0.25">
      <c r="A21" s="23" t="s">
        <v>432</v>
      </c>
      <c r="B21" s="364">
        <v>2</v>
      </c>
      <c r="C21" s="364">
        <v>2</v>
      </c>
    </row>
    <row r="22" spans="1:3" ht="21" x14ac:dyDescent="0.25">
      <c r="A22" s="23" t="s">
        <v>433</v>
      </c>
      <c r="B22" s="374"/>
      <c r="C22" s="374"/>
    </row>
    <row r="23" spans="1:3" ht="21" x14ac:dyDescent="0.25">
      <c r="A23" s="23" t="s">
        <v>434</v>
      </c>
      <c r="B23" s="374"/>
      <c r="C23" s="374"/>
    </row>
    <row r="24" spans="1:3" ht="21" x14ac:dyDescent="0.25">
      <c r="A24" s="23" t="s">
        <v>435</v>
      </c>
      <c r="B24" s="374"/>
      <c r="C24" s="374"/>
    </row>
    <row r="25" spans="1:3" ht="21.6" thickBot="1" x14ac:dyDescent="0.3">
      <c r="A25" s="21"/>
      <c r="B25" s="365"/>
      <c r="C25" s="365"/>
    </row>
    <row r="26" spans="1:3" ht="42" x14ac:dyDescent="0.25">
      <c r="A26" s="24" t="s">
        <v>436</v>
      </c>
      <c r="B26" s="364">
        <v>5</v>
      </c>
      <c r="C26" s="364">
        <v>5</v>
      </c>
    </row>
    <row r="27" spans="1:3" ht="21" x14ac:dyDescent="0.25">
      <c r="A27" s="23" t="s">
        <v>437</v>
      </c>
      <c r="B27" s="374"/>
      <c r="C27" s="374"/>
    </row>
    <row r="28" spans="1:3" ht="21" x14ac:dyDescent="0.25">
      <c r="A28" s="23" t="s">
        <v>438</v>
      </c>
      <c r="B28" s="374"/>
      <c r="C28" s="374"/>
    </row>
    <row r="29" spans="1:3" ht="21" x14ac:dyDescent="0.25">
      <c r="A29" s="23" t="s">
        <v>439</v>
      </c>
      <c r="B29" s="374"/>
      <c r="C29" s="374"/>
    </row>
    <row r="30" spans="1:3" ht="21" x14ac:dyDescent="0.25">
      <c r="A30" s="23" t="s">
        <v>440</v>
      </c>
      <c r="B30" s="374"/>
      <c r="C30" s="374"/>
    </row>
    <row r="31" spans="1:3" ht="21" x14ac:dyDescent="0.25">
      <c r="A31" s="23" t="s">
        <v>441</v>
      </c>
      <c r="B31" s="374"/>
      <c r="C31" s="374"/>
    </row>
    <row r="32" spans="1:3" ht="21.6" thickBot="1" x14ac:dyDescent="0.3">
      <c r="A32" s="20" t="s">
        <v>442</v>
      </c>
      <c r="B32" s="365"/>
      <c r="C32" s="365"/>
    </row>
    <row r="33" spans="1:4" ht="21.6" thickBot="1" x14ac:dyDescent="0.3">
      <c r="A33" s="114"/>
      <c r="B33" s="12">
        <v>20</v>
      </c>
      <c r="C33" s="12">
        <f>SUM(C6:C32)</f>
        <v>20</v>
      </c>
    </row>
    <row r="34" spans="1:4" ht="21.6" thickBot="1" x14ac:dyDescent="0.3">
      <c r="A34" s="6" t="s">
        <v>492</v>
      </c>
    </row>
    <row r="35" spans="1:4" ht="21" x14ac:dyDescent="0.25">
      <c r="A35" s="507" t="s">
        <v>415</v>
      </c>
      <c r="B35" s="127" t="s">
        <v>46</v>
      </c>
      <c r="C35" s="127" t="s">
        <v>46</v>
      </c>
    </row>
    <row r="36" spans="1:4" ht="21.6" thickBot="1" x14ac:dyDescent="0.3">
      <c r="A36" s="508"/>
      <c r="B36" s="12" t="s">
        <v>443</v>
      </c>
      <c r="C36" s="12" t="s">
        <v>56</v>
      </c>
    </row>
    <row r="37" spans="1:4" ht="63" x14ac:dyDescent="0.25">
      <c r="A37" s="13" t="s">
        <v>493</v>
      </c>
      <c r="B37" s="364">
        <v>5</v>
      </c>
      <c r="C37" s="364">
        <v>5</v>
      </c>
    </row>
    <row r="38" spans="1:4" ht="21" x14ac:dyDescent="0.25">
      <c r="A38" s="13" t="s">
        <v>444</v>
      </c>
      <c r="B38" s="374"/>
      <c r="C38" s="374"/>
    </row>
    <row r="39" spans="1:4" ht="21" x14ac:dyDescent="0.25">
      <c r="A39" s="13" t="s">
        <v>445</v>
      </c>
      <c r="B39" s="374"/>
      <c r="C39" s="374"/>
    </row>
    <row r="40" spans="1:4" ht="21" x14ac:dyDescent="0.25">
      <c r="A40" s="13" t="s">
        <v>446</v>
      </c>
      <c r="B40" s="374"/>
      <c r="C40" s="374"/>
    </row>
    <row r="41" spans="1:4" ht="21" x14ac:dyDescent="0.25">
      <c r="A41" s="13" t="s">
        <v>447</v>
      </c>
      <c r="B41" s="374"/>
      <c r="C41" s="374"/>
    </row>
    <row r="42" spans="1:4" ht="21" x14ac:dyDescent="0.25">
      <c r="A42" s="13" t="s">
        <v>448</v>
      </c>
      <c r="B42" s="374"/>
      <c r="C42" s="374"/>
    </row>
    <row r="43" spans="1:4" ht="21.6" thickBot="1" x14ac:dyDescent="0.3">
      <c r="A43" s="155"/>
      <c r="B43" s="365"/>
      <c r="C43" s="365"/>
    </row>
    <row r="44" spans="1:4" ht="21" x14ac:dyDescent="0.25">
      <c r="A44" s="9" t="s">
        <v>449</v>
      </c>
      <c r="B44" s="364">
        <v>3</v>
      </c>
      <c r="C44" s="364">
        <v>3</v>
      </c>
    </row>
    <row r="45" spans="1:4" ht="21" x14ac:dyDescent="0.25">
      <c r="A45" s="28" t="s">
        <v>450</v>
      </c>
      <c r="B45" s="374"/>
      <c r="C45" s="374"/>
    </row>
    <row r="46" spans="1:4" ht="42" x14ac:dyDescent="0.25">
      <c r="A46" s="28" t="s">
        <v>451</v>
      </c>
      <c r="B46" s="374"/>
      <c r="C46" s="374"/>
    </row>
    <row r="47" spans="1:4" ht="21" x14ac:dyDescent="0.25">
      <c r="A47" s="28" t="s">
        <v>452</v>
      </c>
      <c r="B47" s="374"/>
      <c r="C47" s="374"/>
    </row>
    <row r="48" spans="1:4" ht="21.6" thickBot="1" x14ac:dyDescent="0.3">
      <c r="A48" s="16" t="s">
        <v>453</v>
      </c>
      <c r="B48" s="365"/>
      <c r="C48" s="365"/>
      <c r="D48" s="6"/>
    </row>
    <row r="49" spans="1:4" ht="42" x14ac:dyDescent="0.25">
      <c r="A49" s="13" t="s">
        <v>454</v>
      </c>
      <c r="B49" s="364">
        <v>5</v>
      </c>
      <c r="C49" s="364">
        <v>5</v>
      </c>
      <c r="D49" s="6"/>
    </row>
    <row r="50" spans="1:4" ht="21" x14ac:dyDescent="0.25">
      <c r="A50" s="13" t="s">
        <v>455</v>
      </c>
      <c r="B50" s="374"/>
      <c r="C50" s="374"/>
    </row>
    <row r="51" spans="1:4" ht="21" x14ac:dyDescent="0.25">
      <c r="A51" s="13" t="s">
        <v>456</v>
      </c>
      <c r="B51" s="374"/>
      <c r="C51" s="374"/>
    </row>
    <row r="52" spans="1:4" ht="21" x14ac:dyDescent="0.25">
      <c r="A52" s="13" t="s">
        <v>457</v>
      </c>
      <c r="B52" s="374"/>
      <c r="C52" s="374"/>
    </row>
    <row r="53" spans="1:4" ht="21" x14ac:dyDescent="0.25">
      <c r="A53" s="13" t="s">
        <v>458</v>
      </c>
      <c r="B53" s="374"/>
      <c r="C53" s="374"/>
    </row>
    <row r="54" spans="1:4" ht="21" x14ac:dyDescent="0.25">
      <c r="A54" s="13" t="s">
        <v>459</v>
      </c>
      <c r="B54" s="374"/>
      <c r="C54" s="374"/>
    </row>
    <row r="55" spans="1:4" ht="21.6" thickBot="1" x14ac:dyDescent="0.3">
      <c r="A55" s="14" t="s">
        <v>460</v>
      </c>
      <c r="B55" s="365"/>
      <c r="C55" s="365"/>
    </row>
    <row r="56" spans="1:4" ht="21" x14ac:dyDescent="0.25">
      <c r="A56" s="9" t="s">
        <v>461</v>
      </c>
      <c r="B56" s="364" t="s">
        <v>431</v>
      </c>
      <c r="C56" s="364">
        <v>3</v>
      </c>
    </row>
    <row r="57" spans="1:4" ht="21" x14ac:dyDescent="0.25">
      <c r="A57" s="9" t="s">
        <v>462</v>
      </c>
      <c r="B57" s="374"/>
      <c r="C57" s="374"/>
    </row>
    <row r="58" spans="1:4" ht="21" x14ac:dyDescent="0.25">
      <c r="A58" s="9" t="s">
        <v>463</v>
      </c>
      <c r="B58" s="374"/>
      <c r="C58" s="374"/>
    </row>
    <row r="59" spans="1:4" ht="21" x14ac:dyDescent="0.25">
      <c r="A59" s="9" t="s">
        <v>464</v>
      </c>
      <c r="B59" s="374"/>
      <c r="C59" s="374"/>
    </row>
    <row r="60" spans="1:4" ht="42" x14ac:dyDescent="0.25">
      <c r="A60" s="164" t="s">
        <v>494</v>
      </c>
      <c r="B60" s="374"/>
      <c r="C60" s="374"/>
    </row>
    <row r="61" spans="1:4" ht="21" x14ac:dyDescent="0.25">
      <c r="A61" s="9" t="s">
        <v>463</v>
      </c>
      <c r="B61" s="374"/>
      <c r="C61" s="374"/>
    </row>
    <row r="62" spans="1:4" ht="21" x14ac:dyDescent="0.25">
      <c r="A62" s="9" t="s">
        <v>464</v>
      </c>
      <c r="B62" s="374"/>
      <c r="C62" s="374"/>
    </row>
    <row r="63" spans="1:4" ht="21" x14ac:dyDescent="0.25">
      <c r="A63" s="9" t="s">
        <v>465</v>
      </c>
      <c r="B63" s="374"/>
      <c r="C63" s="374"/>
    </row>
    <row r="64" spans="1:4" ht="21" x14ac:dyDescent="0.25">
      <c r="A64" s="9" t="s">
        <v>463</v>
      </c>
      <c r="B64" s="374"/>
      <c r="C64" s="374"/>
    </row>
    <row r="65" spans="1:3" ht="21.6" thickBot="1" x14ac:dyDescent="0.3">
      <c r="A65" s="16" t="s">
        <v>464</v>
      </c>
      <c r="B65" s="365"/>
      <c r="C65" s="365"/>
    </row>
    <row r="66" spans="1:3" ht="21" x14ac:dyDescent="0.25">
      <c r="A66" s="9" t="s">
        <v>466</v>
      </c>
      <c r="B66" s="364" t="s">
        <v>469</v>
      </c>
      <c r="C66" s="364">
        <v>1</v>
      </c>
    </row>
    <row r="67" spans="1:3" ht="21" x14ac:dyDescent="0.25">
      <c r="A67" s="9" t="s">
        <v>467</v>
      </c>
      <c r="B67" s="374"/>
      <c r="C67" s="374"/>
    </row>
    <row r="68" spans="1:3" ht="21.6" thickBot="1" x14ac:dyDescent="0.3">
      <c r="A68" s="16" t="s">
        <v>468</v>
      </c>
      <c r="B68" s="365"/>
      <c r="C68" s="365"/>
    </row>
    <row r="69" spans="1:3" ht="42" x14ac:dyDescent="0.25">
      <c r="A69" s="13" t="s">
        <v>470</v>
      </c>
      <c r="B69" s="364" t="s">
        <v>469</v>
      </c>
      <c r="C69" s="364">
        <v>1</v>
      </c>
    </row>
    <row r="70" spans="1:3" ht="21" x14ac:dyDescent="0.25">
      <c r="A70" s="9" t="s">
        <v>471</v>
      </c>
      <c r="B70" s="374"/>
      <c r="C70" s="374"/>
    </row>
    <row r="71" spans="1:3" ht="21" x14ac:dyDescent="0.25">
      <c r="A71" s="9" t="s">
        <v>472</v>
      </c>
      <c r="B71" s="374"/>
      <c r="C71" s="374"/>
    </row>
    <row r="72" spans="1:3" ht="21.6" thickBot="1" x14ac:dyDescent="0.3">
      <c r="A72" s="16"/>
      <c r="B72" s="365"/>
      <c r="C72" s="365"/>
    </row>
    <row r="73" spans="1:3" ht="21.6" thickBot="1" x14ac:dyDescent="0.3">
      <c r="A73" s="11" t="s">
        <v>16</v>
      </c>
      <c r="B73" s="57">
        <v>18</v>
      </c>
      <c r="C73" s="12">
        <f>SUM(C37:C72)</f>
        <v>18</v>
      </c>
    </row>
    <row r="75" spans="1:3" ht="21.6" thickBot="1" x14ac:dyDescent="0.3">
      <c r="A75" s="6" t="s">
        <v>473</v>
      </c>
    </row>
    <row r="76" spans="1:3" ht="21.6" thickBot="1" x14ac:dyDescent="0.3">
      <c r="A76" s="111" t="s">
        <v>474</v>
      </c>
      <c r="B76" s="112" t="s">
        <v>416</v>
      </c>
      <c r="C76" s="112" t="s">
        <v>26</v>
      </c>
    </row>
    <row r="77" spans="1:3" ht="63.6" thickBot="1" x14ac:dyDescent="0.3">
      <c r="A77" s="156" t="s">
        <v>676</v>
      </c>
      <c r="B77" s="157">
        <v>5</v>
      </c>
      <c r="C77" s="159">
        <f>C78+C79+C80+C81+C82</f>
        <v>5</v>
      </c>
    </row>
    <row r="78" spans="1:3" ht="21.6" thickBot="1" x14ac:dyDescent="0.3">
      <c r="A78" s="345" t="s">
        <v>475</v>
      </c>
      <c r="B78" s="158" t="s">
        <v>476</v>
      </c>
      <c r="C78" s="293">
        <v>1</v>
      </c>
    </row>
    <row r="79" spans="1:3" ht="21.6" thickBot="1" x14ac:dyDescent="0.3">
      <c r="A79" s="346" t="s">
        <v>677</v>
      </c>
      <c r="B79" s="22" t="s">
        <v>469</v>
      </c>
      <c r="C79" s="129">
        <v>1</v>
      </c>
    </row>
    <row r="80" spans="1:3" ht="21.6" thickBot="1" x14ac:dyDescent="0.3">
      <c r="A80" s="346" t="s">
        <v>477</v>
      </c>
      <c r="B80" s="22" t="s">
        <v>469</v>
      </c>
      <c r="C80" s="129">
        <v>1</v>
      </c>
    </row>
    <row r="81" spans="1:3" ht="21.6" thickBot="1" x14ac:dyDescent="0.3">
      <c r="A81" s="346" t="s">
        <v>478</v>
      </c>
      <c r="B81" s="22" t="s">
        <v>469</v>
      </c>
      <c r="C81" s="129">
        <v>1</v>
      </c>
    </row>
    <row r="82" spans="1:3" ht="21.6" thickBot="1" x14ac:dyDescent="0.3">
      <c r="A82" s="346" t="s">
        <v>479</v>
      </c>
      <c r="B82" s="22" t="s">
        <v>469</v>
      </c>
      <c r="C82" s="129">
        <v>1</v>
      </c>
    </row>
    <row r="83" spans="1:3" ht="21.6" thickBot="1" x14ac:dyDescent="0.3">
      <c r="A83" s="156" t="s">
        <v>480</v>
      </c>
      <c r="B83" s="159">
        <v>1</v>
      </c>
      <c r="C83" s="264">
        <v>1</v>
      </c>
    </row>
    <row r="84" spans="1:3" ht="42.6" thickBot="1" x14ac:dyDescent="0.3">
      <c r="A84" s="347" t="s">
        <v>678</v>
      </c>
      <c r="B84" s="157">
        <v>10</v>
      </c>
      <c r="C84" s="263">
        <f>SUM(C85:C94)</f>
        <v>10</v>
      </c>
    </row>
    <row r="85" spans="1:3" ht="21.6" thickBot="1" x14ac:dyDescent="0.3">
      <c r="A85" s="160" t="s">
        <v>481</v>
      </c>
      <c r="B85" s="43">
        <v>1</v>
      </c>
      <c r="C85" s="22">
        <v>1</v>
      </c>
    </row>
    <row r="86" spans="1:3" ht="21.6" thickBot="1" x14ac:dyDescent="0.3">
      <c r="A86" s="160" t="s">
        <v>482</v>
      </c>
      <c r="B86" s="43">
        <v>1</v>
      </c>
      <c r="C86" s="22">
        <v>1</v>
      </c>
    </row>
    <row r="87" spans="1:3" ht="21.6" thickBot="1" x14ac:dyDescent="0.3">
      <c r="A87" s="160" t="s">
        <v>483</v>
      </c>
      <c r="B87" s="43">
        <v>1</v>
      </c>
      <c r="C87" s="22">
        <v>1</v>
      </c>
    </row>
    <row r="88" spans="1:3" ht="21.6" thickBot="1" x14ac:dyDescent="0.3">
      <c r="A88" s="160" t="s">
        <v>484</v>
      </c>
      <c r="B88" s="43">
        <v>1</v>
      </c>
      <c r="C88" s="22">
        <v>1</v>
      </c>
    </row>
    <row r="89" spans="1:3" ht="21.6" thickBot="1" x14ac:dyDescent="0.3">
      <c r="A89" s="160" t="s">
        <v>485</v>
      </c>
      <c r="B89" s="43">
        <v>1</v>
      </c>
      <c r="C89" s="22">
        <v>1</v>
      </c>
    </row>
    <row r="90" spans="1:3" ht="21.6" thickBot="1" x14ac:dyDescent="0.3">
      <c r="A90" s="160" t="s">
        <v>486</v>
      </c>
      <c r="B90" s="43">
        <v>1</v>
      </c>
      <c r="C90" s="22">
        <v>1</v>
      </c>
    </row>
    <row r="91" spans="1:3" ht="21.6" thickBot="1" x14ac:dyDescent="0.3">
      <c r="A91" s="160" t="s">
        <v>487</v>
      </c>
      <c r="B91" s="43">
        <v>1</v>
      </c>
      <c r="C91" s="22">
        <v>1</v>
      </c>
    </row>
    <row r="92" spans="1:3" ht="21.6" thickBot="1" x14ac:dyDescent="0.3">
      <c r="A92" s="160" t="s">
        <v>488</v>
      </c>
      <c r="B92" s="43">
        <v>1</v>
      </c>
      <c r="C92" s="22">
        <v>1</v>
      </c>
    </row>
    <row r="93" spans="1:3" ht="21.6" thickBot="1" x14ac:dyDescent="0.3">
      <c r="A93" s="160" t="s">
        <v>489</v>
      </c>
      <c r="B93" s="43">
        <v>1</v>
      </c>
      <c r="C93" s="22">
        <v>1</v>
      </c>
    </row>
    <row r="94" spans="1:3" ht="21.6" thickBot="1" x14ac:dyDescent="0.3">
      <c r="A94" s="160" t="s">
        <v>490</v>
      </c>
      <c r="B94" s="43">
        <v>1</v>
      </c>
      <c r="C94" s="22">
        <v>1</v>
      </c>
    </row>
    <row r="95" spans="1:3" ht="21.6" thickBot="1" x14ac:dyDescent="0.3">
      <c r="A95" s="11" t="s">
        <v>16</v>
      </c>
      <c r="B95" s="57">
        <v>16</v>
      </c>
      <c r="C95" s="12">
        <f>C77+C83+C84</f>
        <v>16</v>
      </c>
    </row>
    <row r="96" spans="1:3" ht="21.6" thickBot="1" x14ac:dyDescent="0.3">
      <c r="A96" s="161" t="s">
        <v>491</v>
      </c>
      <c r="B96" s="162">
        <v>54</v>
      </c>
      <c r="C96" s="265">
        <f>C95+C73+C33</f>
        <v>54</v>
      </c>
    </row>
  </sheetData>
  <mergeCells count="22">
    <mergeCell ref="B69:B72"/>
    <mergeCell ref="C69:C72"/>
    <mergeCell ref="B49:B55"/>
    <mergeCell ref="C49:C55"/>
    <mergeCell ref="B56:B65"/>
    <mergeCell ref="C56:C65"/>
    <mergeCell ref="B66:B68"/>
    <mergeCell ref="C66:C68"/>
    <mergeCell ref="A2:C2"/>
    <mergeCell ref="A35:A36"/>
    <mergeCell ref="B37:B43"/>
    <mergeCell ref="C37:C43"/>
    <mergeCell ref="B44:B48"/>
    <mergeCell ref="C44:C48"/>
    <mergeCell ref="B21:B25"/>
    <mergeCell ref="C21:C25"/>
    <mergeCell ref="B26:B32"/>
    <mergeCell ref="C26:C32"/>
    <mergeCell ref="C7:C15"/>
    <mergeCell ref="B16:B20"/>
    <mergeCell ref="C16:C20"/>
    <mergeCell ref="B7:B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2:D203"/>
  <sheetViews>
    <sheetView topLeftCell="A130" workbookViewId="0">
      <selection activeCell="D13" sqref="D13"/>
    </sheetView>
  </sheetViews>
  <sheetFormatPr defaultColWidth="52.296875" defaultRowHeight="13.8" x14ac:dyDescent="0.25"/>
  <cols>
    <col min="1" max="1" width="19.69921875" customWidth="1"/>
    <col min="2" max="2" width="38" customWidth="1"/>
    <col min="3" max="3" width="11.8984375" style="5" customWidth="1"/>
    <col min="4" max="4" width="22.3984375" style="5" customWidth="1"/>
  </cols>
  <sheetData>
    <row r="2" spans="1:4" ht="30.6" x14ac:dyDescent="0.25">
      <c r="A2" s="350" t="s">
        <v>314</v>
      </c>
      <c r="B2" s="350"/>
      <c r="C2" s="350"/>
      <c r="D2" s="350"/>
    </row>
    <row r="3" spans="1:4" ht="21.6" thickBot="1" x14ac:dyDescent="0.3">
      <c r="A3" s="6"/>
    </row>
    <row r="4" spans="1:4" ht="21" x14ac:dyDescent="0.25">
      <c r="A4" s="507" t="s">
        <v>1</v>
      </c>
      <c r="B4" s="507" t="s">
        <v>54</v>
      </c>
      <c r="C4" s="507" t="s">
        <v>315</v>
      </c>
      <c r="D4" s="127" t="s">
        <v>46</v>
      </c>
    </row>
    <row r="5" spans="1:4" ht="21.6" thickBot="1" x14ac:dyDescent="0.3">
      <c r="A5" s="508"/>
      <c r="B5" s="508"/>
      <c r="C5" s="508"/>
      <c r="D5" s="12" t="s">
        <v>56</v>
      </c>
    </row>
    <row r="6" spans="1:4" ht="63" customHeight="1" x14ac:dyDescent="0.25">
      <c r="A6" s="563" t="s">
        <v>408</v>
      </c>
      <c r="B6" s="554" t="s">
        <v>316</v>
      </c>
      <c r="C6" s="557">
        <v>3</v>
      </c>
      <c r="D6" s="560">
        <f>SUM(D11:D13)</f>
        <v>3</v>
      </c>
    </row>
    <row r="7" spans="1:4" x14ac:dyDescent="0.25">
      <c r="A7" s="564"/>
      <c r="B7" s="555"/>
      <c r="C7" s="558"/>
      <c r="D7" s="561"/>
    </row>
    <row r="8" spans="1:4" x14ac:dyDescent="0.25">
      <c r="A8" s="564"/>
      <c r="B8" s="555"/>
      <c r="C8" s="558"/>
      <c r="D8" s="561"/>
    </row>
    <row r="9" spans="1:4" x14ac:dyDescent="0.25">
      <c r="A9" s="564"/>
      <c r="B9" s="555"/>
      <c r="C9" s="558"/>
      <c r="D9" s="561"/>
    </row>
    <row r="10" spans="1:4" ht="14.4" thickBot="1" x14ac:dyDescent="0.3">
      <c r="A10" s="564"/>
      <c r="B10" s="556"/>
      <c r="C10" s="559"/>
      <c r="D10" s="562"/>
    </row>
    <row r="11" spans="1:4" ht="63.6" thickBot="1" x14ac:dyDescent="0.3">
      <c r="A11" s="564"/>
      <c r="B11" s="44" t="s">
        <v>317</v>
      </c>
      <c r="C11" s="43">
        <v>1</v>
      </c>
      <c r="D11" s="129">
        <v>1</v>
      </c>
    </row>
    <row r="12" spans="1:4" ht="63.6" thickBot="1" x14ac:dyDescent="0.3">
      <c r="A12" s="564"/>
      <c r="B12" s="44" t="s">
        <v>318</v>
      </c>
      <c r="C12" s="43">
        <v>1</v>
      </c>
      <c r="D12" s="129">
        <v>1</v>
      </c>
    </row>
    <row r="13" spans="1:4" ht="105.6" thickBot="1" x14ac:dyDescent="0.3">
      <c r="A13" s="564"/>
      <c r="B13" s="44" t="s">
        <v>319</v>
      </c>
      <c r="C13" s="43">
        <v>1</v>
      </c>
      <c r="D13" s="129">
        <v>1</v>
      </c>
    </row>
    <row r="14" spans="1:4" ht="42.6" thickBot="1" x14ac:dyDescent="0.3">
      <c r="A14" s="564"/>
      <c r="B14" s="141" t="s">
        <v>320</v>
      </c>
      <c r="C14" s="142">
        <v>2</v>
      </c>
      <c r="D14" s="154">
        <f>SUM(D15:D16)</f>
        <v>2</v>
      </c>
    </row>
    <row r="15" spans="1:4" ht="63.6" thickBot="1" x14ac:dyDescent="0.3">
      <c r="A15" s="564"/>
      <c r="B15" s="128" t="s">
        <v>321</v>
      </c>
      <c r="C15" s="43">
        <v>1</v>
      </c>
      <c r="D15" s="129">
        <v>1</v>
      </c>
    </row>
    <row r="16" spans="1:4" ht="105.6" thickBot="1" x14ac:dyDescent="0.3">
      <c r="A16" s="565"/>
      <c r="B16" s="128" t="s">
        <v>322</v>
      </c>
      <c r="C16" s="43">
        <v>1</v>
      </c>
      <c r="D16" s="129">
        <v>1</v>
      </c>
    </row>
    <row r="17" spans="1:4" ht="21.6" thickBot="1" x14ac:dyDescent="0.3">
      <c r="A17" s="563" t="s">
        <v>323</v>
      </c>
      <c r="B17" s="143" t="s">
        <v>324</v>
      </c>
      <c r="C17" s="142">
        <v>5</v>
      </c>
      <c r="D17" s="154">
        <f>SUM(D18:D22)</f>
        <v>5</v>
      </c>
    </row>
    <row r="18" spans="1:4" ht="42.6" thickBot="1" x14ac:dyDescent="0.3">
      <c r="A18" s="564"/>
      <c r="B18" s="128" t="s">
        <v>325</v>
      </c>
      <c r="C18" s="43">
        <v>1</v>
      </c>
      <c r="D18" s="129"/>
    </row>
    <row r="19" spans="1:4" ht="42.6" thickBot="1" x14ac:dyDescent="0.3">
      <c r="A19" s="564"/>
      <c r="B19" s="128" t="s">
        <v>326</v>
      </c>
      <c r="C19" s="43">
        <v>2</v>
      </c>
      <c r="D19" s="129"/>
    </row>
    <row r="20" spans="1:4" ht="63.6" thickBot="1" x14ac:dyDescent="0.3">
      <c r="A20" s="564"/>
      <c r="B20" s="128" t="s">
        <v>327</v>
      </c>
      <c r="C20" s="43">
        <v>3</v>
      </c>
      <c r="D20" s="129"/>
    </row>
    <row r="21" spans="1:4" ht="63.6" thickBot="1" x14ac:dyDescent="0.3">
      <c r="A21" s="564"/>
      <c r="B21" s="128" t="s">
        <v>328</v>
      </c>
      <c r="C21" s="43">
        <v>4</v>
      </c>
      <c r="D21" s="129"/>
    </row>
    <row r="22" spans="1:4" ht="63.6" thickBot="1" x14ac:dyDescent="0.3">
      <c r="A22" s="564"/>
      <c r="B22" s="128" t="s">
        <v>329</v>
      </c>
      <c r="C22" s="43">
        <v>5</v>
      </c>
      <c r="D22" s="129">
        <v>5</v>
      </c>
    </row>
    <row r="23" spans="1:4" ht="21.6" thickBot="1" x14ac:dyDescent="0.3">
      <c r="A23" s="564"/>
      <c r="B23" s="143" t="s">
        <v>330</v>
      </c>
      <c r="C23" s="142">
        <v>5</v>
      </c>
      <c r="D23" s="154">
        <f>SUM(D24:D28)</f>
        <v>5</v>
      </c>
    </row>
    <row r="24" spans="1:4" ht="42.6" thickBot="1" x14ac:dyDescent="0.3">
      <c r="A24" s="564"/>
      <c r="B24" s="128" t="s">
        <v>331</v>
      </c>
      <c r="C24" s="43">
        <v>1</v>
      </c>
      <c r="D24" s="129"/>
    </row>
    <row r="25" spans="1:4" ht="21.6" thickBot="1" x14ac:dyDescent="0.3">
      <c r="A25" s="564"/>
      <c r="B25" s="128" t="s">
        <v>332</v>
      </c>
      <c r="C25" s="43">
        <v>2</v>
      </c>
      <c r="D25" s="129"/>
    </row>
    <row r="26" spans="1:4" ht="42.6" thickBot="1" x14ac:dyDescent="0.3">
      <c r="A26" s="564"/>
      <c r="B26" s="128" t="s">
        <v>333</v>
      </c>
      <c r="C26" s="43">
        <v>3</v>
      </c>
      <c r="D26" s="129"/>
    </row>
    <row r="27" spans="1:4" ht="63.6" thickBot="1" x14ac:dyDescent="0.3">
      <c r="A27" s="564"/>
      <c r="B27" s="128" t="s">
        <v>334</v>
      </c>
      <c r="C27" s="43">
        <v>4</v>
      </c>
      <c r="D27" s="129"/>
    </row>
    <row r="28" spans="1:4" ht="63.6" thickBot="1" x14ac:dyDescent="0.3">
      <c r="A28" s="564"/>
      <c r="B28" s="15" t="s">
        <v>671</v>
      </c>
      <c r="C28" s="58">
        <v>5</v>
      </c>
      <c r="D28" s="135">
        <v>5</v>
      </c>
    </row>
    <row r="29" spans="1:4" ht="21" customHeight="1" thickBot="1" x14ac:dyDescent="0.3">
      <c r="A29" s="564"/>
      <c r="B29" s="266" t="s">
        <v>335</v>
      </c>
      <c r="C29" s="267">
        <v>5</v>
      </c>
      <c r="D29" s="268">
        <f>SUM(D30:D34)</f>
        <v>5</v>
      </c>
    </row>
    <row r="30" spans="1:4" ht="42.6" thickBot="1" x14ac:dyDescent="0.3">
      <c r="A30" s="564"/>
      <c r="B30" s="20" t="s">
        <v>336</v>
      </c>
      <c r="C30" s="43">
        <v>1</v>
      </c>
      <c r="D30" s="129"/>
    </row>
    <row r="31" spans="1:4" ht="42.6" thickBot="1" x14ac:dyDescent="0.3">
      <c r="A31" s="564"/>
      <c r="B31" s="20" t="s">
        <v>337</v>
      </c>
      <c r="C31" s="43">
        <v>2</v>
      </c>
      <c r="D31" s="129"/>
    </row>
    <row r="32" spans="1:4" ht="42.6" thickBot="1" x14ac:dyDescent="0.3">
      <c r="A32" s="564"/>
      <c r="B32" s="20" t="s">
        <v>338</v>
      </c>
      <c r="C32" s="43">
        <v>3</v>
      </c>
      <c r="D32" s="129"/>
    </row>
    <row r="33" spans="1:4" ht="42.6" thickBot="1" x14ac:dyDescent="0.3">
      <c r="A33" s="564"/>
      <c r="B33" s="20" t="s">
        <v>339</v>
      </c>
      <c r="C33" s="43">
        <v>4</v>
      </c>
      <c r="D33" s="129"/>
    </row>
    <row r="34" spans="1:4" ht="84.6" thickBot="1" x14ac:dyDescent="0.3">
      <c r="A34" s="564"/>
      <c r="B34" s="20" t="s">
        <v>340</v>
      </c>
      <c r="C34" s="43">
        <v>5</v>
      </c>
      <c r="D34" s="129">
        <v>5</v>
      </c>
    </row>
    <row r="35" spans="1:4" ht="42.6" customHeight="1" thickBot="1" x14ac:dyDescent="0.3">
      <c r="A35" s="564"/>
      <c r="B35" s="266" t="s">
        <v>341</v>
      </c>
      <c r="C35" s="267">
        <v>5</v>
      </c>
      <c r="D35" s="268">
        <f>SUM(D36:D40)</f>
        <v>5</v>
      </c>
    </row>
    <row r="36" spans="1:4" ht="63.6" thickBot="1" x14ac:dyDescent="0.3">
      <c r="A36" s="564"/>
      <c r="B36" s="20" t="s">
        <v>342</v>
      </c>
      <c r="C36" s="43">
        <v>1</v>
      </c>
      <c r="D36" s="129"/>
    </row>
    <row r="37" spans="1:4" ht="42.6" thickBot="1" x14ac:dyDescent="0.3">
      <c r="A37" s="564"/>
      <c r="B37" s="20" t="s">
        <v>343</v>
      </c>
      <c r="C37" s="43">
        <v>2</v>
      </c>
      <c r="D37" s="129"/>
    </row>
    <row r="38" spans="1:4" ht="42.6" thickBot="1" x14ac:dyDescent="0.3">
      <c r="A38" s="564"/>
      <c r="B38" s="20" t="s">
        <v>344</v>
      </c>
      <c r="C38" s="43">
        <v>3</v>
      </c>
      <c r="D38" s="129"/>
    </row>
    <row r="39" spans="1:4" ht="42.6" thickBot="1" x14ac:dyDescent="0.3">
      <c r="A39" s="564"/>
      <c r="B39" s="20" t="s">
        <v>345</v>
      </c>
      <c r="C39" s="43">
        <v>4</v>
      </c>
      <c r="D39" s="129"/>
    </row>
    <row r="40" spans="1:4" ht="42.6" thickBot="1" x14ac:dyDescent="0.3">
      <c r="A40" s="564"/>
      <c r="B40" s="20" t="s">
        <v>346</v>
      </c>
      <c r="C40" s="43">
        <v>5</v>
      </c>
      <c r="D40" s="129">
        <v>5</v>
      </c>
    </row>
    <row r="41" spans="1:4" x14ac:dyDescent="0.25">
      <c r="A41" s="564"/>
      <c r="B41" s="582" t="s">
        <v>347</v>
      </c>
      <c r="C41" s="584">
        <v>5</v>
      </c>
      <c r="D41" s="576">
        <f>SUM(D43:D47)</f>
        <v>5</v>
      </c>
    </row>
    <row r="42" spans="1:4" ht="29.4" customHeight="1" thickBot="1" x14ac:dyDescent="0.3">
      <c r="A42" s="564"/>
      <c r="B42" s="583"/>
      <c r="C42" s="585"/>
      <c r="D42" s="578"/>
    </row>
    <row r="43" spans="1:4" ht="84.6" thickBot="1" x14ac:dyDescent="0.3">
      <c r="A43" s="564"/>
      <c r="B43" s="20" t="s">
        <v>348</v>
      </c>
      <c r="C43" s="43">
        <v>1</v>
      </c>
      <c r="D43" s="129"/>
    </row>
    <row r="44" spans="1:4" ht="42.6" thickBot="1" x14ac:dyDescent="0.3">
      <c r="A44" s="564"/>
      <c r="B44" s="20" t="s">
        <v>349</v>
      </c>
      <c r="C44" s="43">
        <v>2</v>
      </c>
      <c r="D44" s="129"/>
    </row>
    <row r="45" spans="1:4" ht="42.6" thickBot="1" x14ac:dyDescent="0.3">
      <c r="A45" s="564"/>
      <c r="B45" s="20" t="s">
        <v>350</v>
      </c>
      <c r="C45" s="43">
        <v>3</v>
      </c>
      <c r="D45" s="129"/>
    </row>
    <row r="46" spans="1:4" ht="42.6" thickBot="1" x14ac:dyDescent="0.3">
      <c r="A46" s="564"/>
      <c r="B46" s="20" t="s">
        <v>351</v>
      </c>
      <c r="C46" s="43">
        <v>4</v>
      </c>
      <c r="D46" s="129"/>
    </row>
    <row r="47" spans="1:4" ht="42.6" thickBot="1" x14ac:dyDescent="0.3">
      <c r="A47" s="564"/>
      <c r="B47" s="20" t="s">
        <v>352</v>
      </c>
      <c r="C47" s="43">
        <v>5</v>
      </c>
      <c r="D47" s="129">
        <v>5</v>
      </c>
    </row>
    <row r="48" spans="1:4" ht="21.6" thickBot="1" x14ac:dyDescent="0.3">
      <c r="A48" s="564"/>
      <c r="B48" s="143" t="s">
        <v>353</v>
      </c>
      <c r="C48" s="142">
        <v>5</v>
      </c>
      <c r="D48" s="154">
        <f>SUM(D49:D53)</f>
        <v>5</v>
      </c>
    </row>
    <row r="49" spans="1:4" ht="42.6" thickBot="1" x14ac:dyDescent="0.3">
      <c r="A49" s="564"/>
      <c r="B49" s="20" t="s">
        <v>354</v>
      </c>
      <c r="C49" s="43">
        <v>1</v>
      </c>
      <c r="D49" s="129"/>
    </row>
    <row r="50" spans="1:4" ht="42.6" thickBot="1" x14ac:dyDescent="0.3">
      <c r="A50" s="564"/>
      <c r="B50" s="20" t="s">
        <v>355</v>
      </c>
      <c r="C50" s="43">
        <v>2</v>
      </c>
      <c r="D50" s="129"/>
    </row>
    <row r="51" spans="1:4" ht="42.6" thickBot="1" x14ac:dyDescent="0.3">
      <c r="A51" s="564"/>
      <c r="B51" s="20" t="s">
        <v>356</v>
      </c>
      <c r="C51" s="43">
        <v>3</v>
      </c>
      <c r="D51" s="129"/>
    </row>
    <row r="52" spans="1:4" ht="63.6" thickBot="1" x14ac:dyDescent="0.3">
      <c r="A52" s="564"/>
      <c r="B52" s="20" t="s">
        <v>357</v>
      </c>
      <c r="C52" s="43">
        <v>4</v>
      </c>
      <c r="D52" s="129"/>
    </row>
    <row r="53" spans="1:4" ht="42.6" thickBot="1" x14ac:dyDescent="0.3">
      <c r="A53" s="564"/>
      <c r="B53" s="20" t="s">
        <v>358</v>
      </c>
      <c r="C53" s="43">
        <v>5</v>
      </c>
      <c r="D53" s="129">
        <v>5</v>
      </c>
    </row>
    <row r="54" spans="1:4" ht="21.6" thickBot="1" x14ac:dyDescent="0.3">
      <c r="A54" s="564"/>
      <c r="B54" s="143" t="s">
        <v>359</v>
      </c>
      <c r="C54" s="142">
        <v>5</v>
      </c>
      <c r="D54" s="154">
        <f>SUM(D55:D60)</f>
        <v>5</v>
      </c>
    </row>
    <row r="55" spans="1:4" ht="84.6" thickBot="1" x14ac:dyDescent="0.3">
      <c r="A55" s="564"/>
      <c r="B55" s="20" t="s">
        <v>360</v>
      </c>
      <c r="C55" s="43">
        <v>1</v>
      </c>
      <c r="D55" s="129"/>
    </row>
    <row r="56" spans="1:4" ht="63.6" thickBot="1" x14ac:dyDescent="0.3">
      <c r="A56" s="564"/>
      <c r="B56" s="20" t="s">
        <v>361</v>
      </c>
      <c r="C56" s="43">
        <v>2</v>
      </c>
      <c r="D56" s="129"/>
    </row>
    <row r="57" spans="1:4" ht="14.4" customHeight="1" x14ac:dyDescent="0.25">
      <c r="A57" s="564"/>
      <c r="B57" s="15" t="s">
        <v>362</v>
      </c>
      <c r="C57" s="58">
        <v>3</v>
      </c>
      <c r="D57" s="135"/>
    </row>
    <row r="58" spans="1:4" ht="15" customHeight="1" thickBot="1" x14ac:dyDescent="0.3">
      <c r="A58" s="564"/>
      <c r="B58" s="16"/>
      <c r="C58" s="59"/>
      <c r="D58" s="136"/>
    </row>
    <row r="59" spans="1:4" ht="84.6" thickBot="1" x14ac:dyDescent="0.3">
      <c r="A59" s="564"/>
      <c r="B59" s="128" t="s">
        <v>363</v>
      </c>
      <c r="C59" s="43">
        <v>4</v>
      </c>
      <c r="D59" s="129"/>
    </row>
    <row r="60" spans="1:4" ht="84.6" thickBot="1" x14ac:dyDescent="0.3">
      <c r="A60" s="564"/>
      <c r="B60" s="128" t="s">
        <v>364</v>
      </c>
      <c r="C60" s="43">
        <v>5</v>
      </c>
      <c r="D60" s="129">
        <v>5</v>
      </c>
    </row>
    <row r="61" spans="1:4" ht="42.6" thickBot="1" x14ac:dyDescent="0.3">
      <c r="A61" s="564"/>
      <c r="B61" s="141" t="s">
        <v>365</v>
      </c>
      <c r="C61" s="142">
        <v>3</v>
      </c>
      <c r="D61" s="154">
        <f>SUM(D62:D64)</f>
        <v>3</v>
      </c>
    </row>
    <row r="62" spans="1:4" ht="42.6" thickBot="1" x14ac:dyDescent="0.3">
      <c r="A62" s="564"/>
      <c r="B62" s="128" t="s">
        <v>366</v>
      </c>
      <c r="C62" s="43">
        <v>1</v>
      </c>
      <c r="D62" s="129">
        <v>1</v>
      </c>
    </row>
    <row r="63" spans="1:4" ht="63.6" thickBot="1" x14ac:dyDescent="0.3">
      <c r="A63" s="564"/>
      <c r="B63" s="128" t="s">
        <v>367</v>
      </c>
      <c r="C63" s="43">
        <v>1</v>
      </c>
      <c r="D63" s="129">
        <v>1</v>
      </c>
    </row>
    <row r="64" spans="1:4" ht="21.6" thickBot="1" x14ac:dyDescent="0.3">
      <c r="A64" s="565"/>
      <c r="B64" s="128" t="s">
        <v>368</v>
      </c>
      <c r="C64" s="43">
        <v>1</v>
      </c>
      <c r="D64" s="129">
        <v>1</v>
      </c>
    </row>
    <row r="65" spans="1:4" ht="63" customHeight="1" x14ac:dyDescent="0.25">
      <c r="A65" s="435" t="s">
        <v>409</v>
      </c>
      <c r="B65" s="371" t="s">
        <v>369</v>
      </c>
      <c r="C65" s="407">
        <v>1</v>
      </c>
      <c r="D65" s="551">
        <v>1</v>
      </c>
    </row>
    <row r="66" spans="1:4" x14ac:dyDescent="0.25">
      <c r="A66" s="436"/>
      <c r="B66" s="372"/>
      <c r="C66" s="408"/>
      <c r="D66" s="552"/>
    </row>
    <row r="67" spans="1:4" x14ac:dyDescent="0.25">
      <c r="A67" s="436"/>
      <c r="B67" s="372"/>
      <c r="C67" s="408"/>
      <c r="D67" s="552"/>
    </row>
    <row r="68" spans="1:4" x14ac:dyDescent="0.25">
      <c r="A68" s="436"/>
      <c r="B68" s="372"/>
      <c r="C68" s="408"/>
      <c r="D68" s="552"/>
    </row>
    <row r="69" spans="1:4" x14ac:dyDescent="0.25">
      <c r="A69" s="436"/>
      <c r="B69" s="372"/>
      <c r="C69" s="408"/>
      <c r="D69" s="552"/>
    </row>
    <row r="70" spans="1:4" x14ac:dyDescent="0.25">
      <c r="A70" s="436"/>
      <c r="B70" s="372"/>
      <c r="C70" s="408"/>
      <c r="D70" s="552"/>
    </row>
    <row r="71" spans="1:4" ht="14.4" thickBot="1" x14ac:dyDescent="0.3">
      <c r="A71" s="437"/>
      <c r="B71" s="373"/>
      <c r="C71" s="409"/>
      <c r="D71" s="553"/>
    </row>
    <row r="72" spans="1:4" ht="84" x14ac:dyDescent="0.25">
      <c r="A72" s="563" t="s">
        <v>410</v>
      </c>
      <c r="B72" s="151" t="s">
        <v>370</v>
      </c>
      <c r="C72" s="146"/>
      <c r="D72" s="144"/>
    </row>
    <row r="73" spans="1:4" ht="21.6" thickBot="1" x14ac:dyDescent="0.3">
      <c r="A73" s="564"/>
      <c r="B73" s="152"/>
      <c r="C73" s="147"/>
      <c r="D73" s="145"/>
    </row>
    <row r="74" spans="1:4" ht="21.6" thickBot="1" x14ac:dyDescent="0.3">
      <c r="A74" s="564"/>
      <c r="B74" s="148" t="s">
        <v>371</v>
      </c>
      <c r="C74" s="142">
        <v>2</v>
      </c>
      <c r="D74" s="154">
        <f>SUM(D75:D76)</f>
        <v>2</v>
      </c>
    </row>
    <row r="75" spans="1:4" ht="126.6" thickBot="1" x14ac:dyDescent="0.3">
      <c r="A75" s="564"/>
      <c r="B75" s="131" t="s">
        <v>372</v>
      </c>
      <c r="C75" s="43">
        <v>1</v>
      </c>
      <c r="D75" s="129">
        <v>1</v>
      </c>
    </row>
    <row r="76" spans="1:4" ht="147.6" thickBot="1" x14ac:dyDescent="0.3">
      <c r="A76" s="564"/>
      <c r="B76" s="131" t="s">
        <v>373</v>
      </c>
      <c r="C76" s="43">
        <v>1</v>
      </c>
      <c r="D76" s="129">
        <v>1</v>
      </c>
    </row>
    <row r="77" spans="1:4" ht="21.6" thickBot="1" x14ac:dyDescent="0.3">
      <c r="A77" s="564"/>
      <c r="B77" s="148" t="s">
        <v>374</v>
      </c>
      <c r="C77" s="142">
        <v>2</v>
      </c>
      <c r="D77" s="154">
        <f>D78+D79</f>
        <v>2</v>
      </c>
    </row>
    <row r="78" spans="1:4" ht="42.6" thickBot="1" x14ac:dyDescent="0.3">
      <c r="A78" s="564"/>
      <c r="B78" s="131" t="s">
        <v>375</v>
      </c>
      <c r="C78" s="43">
        <v>1</v>
      </c>
      <c r="D78" s="129">
        <v>1</v>
      </c>
    </row>
    <row r="79" spans="1:4" x14ac:dyDescent="0.25">
      <c r="A79" s="564"/>
      <c r="B79" s="579" t="s">
        <v>376</v>
      </c>
      <c r="C79" s="391">
        <v>1</v>
      </c>
      <c r="D79" s="551">
        <v>1</v>
      </c>
    </row>
    <row r="80" spans="1:4" x14ac:dyDescent="0.25">
      <c r="A80" s="564"/>
      <c r="B80" s="580"/>
      <c r="C80" s="406"/>
      <c r="D80" s="552"/>
    </row>
    <row r="81" spans="1:4" x14ac:dyDescent="0.25">
      <c r="A81" s="564"/>
      <c r="B81" s="580"/>
      <c r="C81" s="406"/>
      <c r="D81" s="552"/>
    </row>
    <row r="82" spans="1:4" x14ac:dyDescent="0.25">
      <c r="A82" s="564"/>
      <c r="B82" s="580"/>
      <c r="C82" s="406"/>
      <c r="D82" s="552"/>
    </row>
    <row r="83" spans="1:4" ht="14.4" thickBot="1" x14ac:dyDescent="0.3">
      <c r="A83" s="564"/>
      <c r="B83" s="581"/>
      <c r="C83" s="392"/>
      <c r="D83" s="553"/>
    </row>
    <row r="84" spans="1:4" ht="21.6" thickBot="1" x14ac:dyDescent="0.3">
      <c r="A84" s="564"/>
      <c r="B84" s="148" t="s">
        <v>377</v>
      </c>
      <c r="C84" s="142">
        <v>6</v>
      </c>
      <c r="D84" s="154">
        <f>SUM(D85:D94)</f>
        <v>6</v>
      </c>
    </row>
    <row r="85" spans="1:4" ht="105.6" thickBot="1" x14ac:dyDescent="0.3">
      <c r="A85" s="564"/>
      <c r="B85" s="132" t="s">
        <v>378</v>
      </c>
      <c r="C85" s="43">
        <v>1</v>
      </c>
      <c r="D85" s="129">
        <v>1</v>
      </c>
    </row>
    <row r="86" spans="1:4" ht="63.6" thickBot="1" x14ac:dyDescent="0.3">
      <c r="A86" s="564"/>
      <c r="B86" s="132" t="s">
        <v>379</v>
      </c>
      <c r="C86" s="43">
        <v>1</v>
      </c>
      <c r="D86" s="129">
        <v>1</v>
      </c>
    </row>
    <row r="87" spans="1:4" ht="105.6" thickBot="1" x14ac:dyDescent="0.3">
      <c r="A87" s="564"/>
      <c r="B87" s="132" t="s">
        <v>380</v>
      </c>
      <c r="C87" s="43">
        <v>1</v>
      </c>
      <c r="D87" s="129">
        <v>1</v>
      </c>
    </row>
    <row r="88" spans="1:4" ht="63.6" thickBot="1" x14ac:dyDescent="0.3">
      <c r="A88" s="564"/>
      <c r="B88" s="132" t="s">
        <v>381</v>
      </c>
      <c r="C88" s="43">
        <v>1</v>
      </c>
      <c r="D88" s="129">
        <v>1</v>
      </c>
    </row>
    <row r="89" spans="1:4" ht="63.6" thickBot="1" x14ac:dyDescent="0.3">
      <c r="A89" s="564"/>
      <c r="B89" s="132" t="s">
        <v>382</v>
      </c>
      <c r="C89" s="43">
        <v>1</v>
      </c>
      <c r="D89" s="129">
        <v>1</v>
      </c>
    </row>
    <row r="90" spans="1:4" x14ac:dyDescent="0.25">
      <c r="A90" s="564"/>
      <c r="B90" s="566" t="s">
        <v>383</v>
      </c>
      <c r="C90" s="391">
        <v>1</v>
      </c>
      <c r="D90" s="551">
        <v>1</v>
      </c>
    </row>
    <row r="91" spans="1:4" x14ac:dyDescent="0.25">
      <c r="A91" s="564"/>
      <c r="B91" s="567"/>
      <c r="C91" s="406"/>
      <c r="D91" s="552"/>
    </row>
    <row r="92" spans="1:4" x14ac:dyDescent="0.25">
      <c r="A92" s="564"/>
      <c r="B92" s="567"/>
      <c r="C92" s="406"/>
      <c r="D92" s="552"/>
    </row>
    <row r="93" spans="1:4" x14ac:dyDescent="0.25">
      <c r="A93" s="564"/>
      <c r="B93" s="567"/>
      <c r="C93" s="406"/>
      <c r="D93" s="552"/>
    </row>
    <row r="94" spans="1:4" ht="33" customHeight="1" thickBot="1" x14ac:dyDescent="0.3">
      <c r="A94" s="564"/>
      <c r="B94" s="568"/>
      <c r="C94" s="392"/>
      <c r="D94" s="553"/>
    </row>
    <row r="95" spans="1:4" ht="21.6" thickBot="1" x14ac:dyDescent="0.3">
      <c r="A95" s="564"/>
      <c r="B95" s="148" t="s">
        <v>384</v>
      </c>
      <c r="C95" s="142">
        <v>4</v>
      </c>
      <c r="D95" s="154">
        <f>SUM(D96:D99)</f>
        <v>4</v>
      </c>
    </row>
    <row r="96" spans="1:4" ht="105.6" thickBot="1" x14ac:dyDescent="0.3">
      <c r="A96" s="564"/>
      <c r="B96" s="131" t="s">
        <v>385</v>
      </c>
      <c r="C96" s="43">
        <v>1</v>
      </c>
      <c r="D96" s="129">
        <v>1</v>
      </c>
    </row>
    <row r="97" spans="1:4" ht="42.6" thickBot="1" x14ac:dyDescent="0.3">
      <c r="A97" s="564"/>
      <c r="B97" s="131" t="s">
        <v>386</v>
      </c>
      <c r="C97" s="43">
        <v>1</v>
      </c>
      <c r="D97" s="129">
        <v>1</v>
      </c>
    </row>
    <row r="98" spans="1:4" ht="42.6" thickBot="1" x14ac:dyDescent="0.3">
      <c r="A98" s="564"/>
      <c r="B98" s="131" t="s">
        <v>387</v>
      </c>
      <c r="C98" s="43">
        <v>1</v>
      </c>
      <c r="D98" s="129">
        <v>1</v>
      </c>
    </row>
    <row r="99" spans="1:4" ht="147.6" thickBot="1" x14ac:dyDescent="0.3">
      <c r="A99" s="564"/>
      <c r="B99" s="131" t="s">
        <v>388</v>
      </c>
      <c r="C99" s="43">
        <v>1</v>
      </c>
      <c r="D99" s="129">
        <v>1</v>
      </c>
    </row>
    <row r="100" spans="1:4" ht="21.6" thickBot="1" x14ac:dyDescent="0.3">
      <c r="A100" s="564"/>
      <c r="B100" s="148" t="s">
        <v>389</v>
      </c>
      <c r="C100" s="142">
        <v>5</v>
      </c>
      <c r="D100" s="154">
        <f>SUM(D101:D106)</f>
        <v>5</v>
      </c>
    </row>
    <row r="101" spans="1:4" ht="21.6" thickBot="1" x14ac:dyDescent="0.3">
      <c r="A101" s="564"/>
      <c r="B101" s="131" t="s">
        <v>390</v>
      </c>
      <c r="C101" s="43">
        <v>1</v>
      </c>
      <c r="D101" s="129">
        <v>1</v>
      </c>
    </row>
    <row r="102" spans="1:4" ht="63.6" thickBot="1" x14ac:dyDescent="0.3">
      <c r="A102" s="564"/>
      <c r="B102" s="132" t="s">
        <v>391</v>
      </c>
      <c r="C102" s="43">
        <v>1</v>
      </c>
      <c r="D102" s="129">
        <v>1</v>
      </c>
    </row>
    <row r="103" spans="1:4" ht="63.6" thickBot="1" x14ac:dyDescent="0.3">
      <c r="A103" s="564"/>
      <c r="B103" s="132" t="s">
        <v>392</v>
      </c>
      <c r="C103" s="43">
        <v>1</v>
      </c>
      <c r="D103" s="129">
        <v>1</v>
      </c>
    </row>
    <row r="104" spans="1:4" ht="42.6" thickBot="1" x14ac:dyDescent="0.3">
      <c r="A104" s="564"/>
      <c r="B104" s="132" t="s">
        <v>393</v>
      </c>
      <c r="C104" s="43">
        <v>1</v>
      </c>
      <c r="D104" s="129">
        <v>1</v>
      </c>
    </row>
    <row r="105" spans="1:4" ht="21.6" customHeight="1" x14ac:dyDescent="0.25">
      <c r="A105" s="564"/>
      <c r="B105" s="571" t="s">
        <v>394</v>
      </c>
      <c r="C105" s="391">
        <v>1</v>
      </c>
      <c r="D105" s="551">
        <v>1</v>
      </c>
    </row>
    <row r="106" spans="1:4" ht="62.4" customHeight="1" thickBot="1" x14ac:dyDescent="0.3">
      <c r="A106" s="564"/>
      <c r="B106" s="572"/>
      <c r="C106" s="392"/>
      <c r="D106" s="553"/>
    </row>
    <row r="107" spans="1:4" x14ac:dyDescent="0.25">
      <c r="A107" s="564"/>
      <c r="B107" s="573" t="s">
        <v>412</v>
      </c>
      <c r="C107" s="560" t="s">
        <v>395</v>
      </c>
      <c r="D107" s="576">
        <f>D121+D126+D131</f>
        <v>2</v>
      </c>
    </row>
    <row r="108" spans="1:4" ht="48" customHeight="1" x14ac:dyDescent="0.25">
      <c r="A108" s="564"/>
      <c r="B108" s="574"/>
      <c r="C108" s="561"/>
      <c r="D108" s="577"/>
    </row>
    <row r="109" spans="1:4" ht="15" customHeight="1" x14ac:dyDescent="0.25">
      <c r="A109" s="564"/>
      <c r="B109" s="574"/>
      <c r="C109" s="561"/>
      <c r="D109" s="577"/>
    </row>
    <row r="110" spans="1:4" x14ac:dyDescent="0.25">
      <c r="A110" s="564"/>
      <c r="B110" s="574"/>
      <c r="C110" s="561"/>
      <c r="D110" s="577"/>
    </row>
    <row r="111" spans="1:4" x14ac:dyDescent="0.25">
      <c r="A111" s="564"/>
      <c r="B111" s="574"/>
      <c r="C111" s="561"/>
      <c r="D111" s="577"/>
    </row>
    <row r="112" spans="1:4" ht="42.6" customHeight="1" x14ac:dyDescent="0.25">
      <c r="A112" s="564"/>
      <c r="B112" s="574"/>
      <c r="C112" s="561"/>
      <c r="D112" s="577"/>
    </row>
    <row r="113" spans="1:4" x14ac:dyDescent="0.25">
      <c r="A113" s="564"/>
      <c r="B113" s="574"/>
      <c r="C113" s="561"/>
      <c r="D113" s="577"/>
    </row>
    <row r="114" spans="1:4" x14ac:dyDescent="0.25">
      <c r="A114" s="564"/>
      <c r="B114" s="574"/>
      <c r="C114" s="561"/>
      <c r="D114" s="577"/>
    </row>
    <row r="115" spans="1:4" x14ac:dyDescent="0.25">
      <c r="A115" s="564"/>
      <c r="B115" s="574"/>
      <c r="C115" s="561"/>
      <c r="D115" s="577"/>
    </row>
    <row r="116" spans="1:4" ht="21" customHeight="1" x14ac:dyDescent="0.25">
      <c r="A116" s="564"/>
      <c r="B116" s="574"/>
      <c r="C116" s="561"/>
      <c r="D116" s="577"/>
    </row>
    <row r="117" spans="1:4" x14ac:dyDescent="0.25">
      <c r="A117" s="564"/>
      <c r="B117" s="574"/>
      <c r="C117" s="561"/>
      <c r="D117" s="577"/>
    </row>
    <row r="118" spans="1:4" ht="14.4" customHeight="1" x14ac:dyDescent="0.25">
      <c r="A118" s="564"/>
      <c r="B118" s="574"/>
      <c r="C118" s="561"/>
      <c r="D118" s="577"/>
    </row>
    <row r="119" spans="1:4" ht="14.4" customHeight="1" x14ac:dyDescent="0.25">
      <c r="A119" s="564"/>
      <c r="B119" s="574"/>
      <c r="C119" s="561"/>
      <c r="D119" s="577"/>
    </row>
    <row r="120" spans="1:4" ht="15" customHeight="1" thickBot="1" x14ac:dyDescent="0.3">
      <c r="A120" s="564"/>
      <c r="B120" s="575"/>
      <c r="C120" s="562"/>
      <c r="D120" s="578"/>
    </row>
    <row r="121" spans="1:4" ht="21.6" thickBot="1" x14ac:dyDescent="0.3">
      <c r="A121" s="564"/>
      <c r="B121" s="149" t="s">
        <v>396</v>
      </c>
      <c r="C121" s="142">
        <v>2</v>
      </c>
      <c r="D121" s="154">
        <f>SUM(D122:D125)</f>
        <v>0</v>
      </c>
    </row>
    <row r="122" spans="1:4" ht="42.6" thickBot="1" x14ac:dyDescent="0.3">
      <c r="A122" s="564"/>
      <c r="B122" s="131" t="s">
        <v>397</v>
      </c>
      <c r="C122" s="43">
        <v>1</v>
      </c>
      <c r="D122" s="129"/>
    </row>
    <row r="123" spans="1:4" ht="63" x14ac:dyDescent="0.25">
      <c r="A123" s="564"/>
      <c r="B123" s="113" t="s">
        <v>398</v>
      </c>
      <c r="C123" s="391">
        <v>1</v>
      </c>
      <c r="D123" s="551"/>
    </row>
    <row r="124" spans="1:4" ht="42" x14ac:dyDescent="0.25">
      <c r="A124" s="564"/>
      <c r="B124" s="113" t="s">
        <v>399</v>
      </c>
      <c r="C124" s="406"/>
      <c r="D124" s="552"/>
    </row>
    <row r="125" spans="1:4" ht="42.6" thickBot="1" x14ac:dyDescent="0.3">
      <c r="A125" s="564"/>
      <c r="B125" s="131" t="s">
        <v>400</v>
      </c>
      <c r="C125" s="392"/>
      <c r="D125" s="553"/>
    </row>
    <row r="126" spans="1:4" ht="42.6" thickBot="1" x14ac:dyDescent="0.3">
      <c r="A126" s="564"/>
      <c r="B126" s="150" t="s">
        <v>401</v>
      </c>
      <c r="C126" s="142">
        <v>2</v>
      </c>
      <c r="D126" s="154">
        <f>SUM(D127:D130)</f>
        <v>0</v>
      </c>
    </row>
    <row r="127" spans="1:4" ht="84.6" thickBot="1" x14ac:dyDescent="0.3">
      <c r="A127" s="564"/>
      <c r="B127" s="132" t="s">
        <v>402</v>
      </c>
      <c r="C127" s="43">
        <v>1</v>
      </c>
      <c r="D127" s="129"/>
    </row>
    <row r="128" spans="1:4" ht="42" x14ac:dyDescent="0.25">
      <c r="A128" s="564"/>
      <c r="B128" s="133" t="s">
        <v>403</v>
      </c>
      <c r="C128" s="391">
        <v>1</v>
      </c>
      <c r="D128" s="551"/>
    </row>
    <row r="129" spans="1:4" ht="105" x14ac:dyDescent="0.25">
      <c r="A129" s="564"/>
      <c r="B129" s="134" t="s">
        <v>404</v>
      </c>
      <c r="C129" s="406"/>
      <c r="D129" s="552"/>
    </row>
    <row r="130" spans="1:4" ht="63.6" thickBot="1" x14ac:dyDescent="0.3">
      <c r="A130" s="564"/>
      <c r="B130" s="56" t="s">
        <v>405</v>
      </c>
      <c r="C130" s="392"/>
      <c r="D130" s="553"/>
    </row>
    <row r="131" spans="1:4" ht="21.6" thickBot="1" x14ac:dyDescent="0.3">
      <c r="A131" s="564"/>
      <c r="B131" s="150" t="s">
        <v>406</v>
      </c>
      <c r="C131" s="142">
        <v>2</v>
      </c>
      <c r="D131" s="154">
        <f>SUM(D132:D134)</f>
        <v>2</v>
      </c>
    </row>
    <row r="132" spans="1:4" ht="84.6" thickBot="1" x14ac:dyDescent="0.3">
      <c r="A132" s="564"/>
      <c r="B132" s="132" t="s">
        <v>407</v>
      </c>
      <c r="C132" s="43">
        <v>1</v>
      </c>
      <c r="D132" s="129">
        <v>1</v>
      </c>
    </row>
    <row r="133" spans="1:4" x14ac:dyDescent="0.25">
      <c r="A133" s="564"/>
      <c r="B133" s="569" t="s">
        <v>411</v>
      </c>
      <c r="C133" s="391">
        <v>1</v>
      </c>
      <c r="D133" s="551">
        <v>1</v>
      </c>
    </row>
    <row r="134" spans="1:4" ht="125.4" customHeight="1" thickBot="1" x14ac:dyDescent="0.3">
      <c r="A134" s="565"/>
      <c r="B134" s="570"/>
      <c r="C134" s="392"/>
      <c r="D134" s="553"/>
    </row>
    <row r="135" spans="1:4" ht="21.6" thickBot="1" x14ac:dyDescent="0.3">
      <c r="A135" s="366" t="s">
        <v>125</v>
      </c>
      <c r="B135" s="367"/>
      <c r="C135" s="57">
        <v>65</v>
      </c>
      <c r="D135" s="12">
        <f>D6+D14+D17+D23+D29+D35+D48+D54+D61+D74+D77+D95+D100+D84+D107+D41+D65</f>
        <v>65</v>
      </c>
    </row>
    <row r="175" ht="27" customHeight="1" x14ac:dyDescent="0.25"/>
    <row r="203" ht="69" customHeight="1" x14ac:dyDescent="0.25"/>
  </sheetData>
  <mergeCells count="37">
    <mergeCell ref="A2:D2"/>
    <mergeCell ref="B41:B42"/>
    <mergeCell ref="C41:C42"/>
    <mergeCell ref="D41:D42"/>
    <mergeCell ref="A17:A64"/>
    <mergeCell ref="A135:B135"/>
    <mergeCell ref="C123:C125"/>
    <mergeCell ref="D123:D125"/>
    <mergeCell ref="C128:C130"/>
    <mergeCell ref="D128:D130"/>
    <mergeCell ref="A72:A134"/>
    <mergeCell ref="B133:B134"/>
    <mergeCell ref="C133:C134"/>
    <mergeCell ref="D133:D134"/>
    <mergeCell ref="B105:B106"/>
    <mergeCell ref="C105:C106"/>
    <mergeCell ref="D105:D106"/>
    <mergeCell ref="B107:B120"/>
    <mergeCell ref="C107:C120"/>
    <mergeCell ref="D107:D120"/>
    <mergeCell ref="B79:B83"/>
    <mergeCell ref="C79:C83"/>
    <mergeCell ref="D79:D83"/>
    <mergeCell ref="B90:B94"/>
    <mergeCell ref="C90:C94"/>
    <mergeCell ref="D90:D94"/>
    <mergeCell ref="B65:B71"/>
    <mergeCell ref="C65:C71"/>
    <mergeCell ref="D65:D71"/>
    <mergeCell ref="A4:A5"/>
    <mergeCell ref="B4:B5"/>
    <mergeCell ref="C4:C5"/>
    <mergeCell ref="B6:B10"/>
    <mergeCell ref="C6:C10"/>
    <mergeCell ref="D6:D10"/>
    <mergeCell ref="A6:A16"/>
    <mergeCell ref="A65:A7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C95"/>
  <sheetViews>
    <sheetView topLeftCell="A88" workbookViewId="0">
      <selection activeCell="D13" sqref="D13"/>
    </sheetView>
  </sheetViews>
  <sheetFormatPr defaultRowHeight="13.8" x14ac:dyDescent="0.25"/>
  <cols>
    <col min="1" max="1" width="12.8984375" customWidth="1"/>
    <col min="2" max="2" width="114.3984375" customWidth="1"/>
    <col min="3" max="3" width="10.3984375" bestFit="1" customWidth="1"/>
  </cols>
  <sheetData>
    <row r="2" spans="1:3" ht="28.2" x14ac:dyDescent="0.25">
      <c r="A2" s="606" t="s">
        <v>311</v>
      </c>
      <c r="B2" s="606"/>
      <c r="C2" s="606"/>
    </row>
    <row r="3" spans="1:3" ht="21.6" thickBot="1" x14ac:dyDescent="0.3">
      <c r="A3" s="110"/>
    </row>
    <row r="4" spans="1:3" ht="21.6" thickBot="1" x14ac:dyDescent="0.3">
      <c r="A4" s="111" t="s">
        <v>254</v>
      </c>
      <c r="B4" s="115" t="s">
        <v>255</v>
      </c>
      <c r="C4" s="125" t="s">
        <v>26</v>
      </c>
    </row>
    <row r="5" spans="1:3" ht="21.6" thickBot="1" x14ac:dyDescent="0.3">
      <c r="A5" s="509" t="s">
        <v>256</v>
      </c>
      <c r="B5" s="586"/>
      <c r="C5" s="125"/>
    </row>
    <row r="6" spans="1:3" ht="21" x14ac:dyDescent="0.25">
      <c r="A6" s="364">
        <v>1</v>
      </c>
      <c r="B6" s="116" t="s">
        <v>257</v>
      </c>
      <c r="C6" s="590">
        <v>4</v>
      </c>
    </row>
    <row r="7" spans="1:3" ht="21" x14ac:dyDescent="0.25">
      <c r="A7" s="374"/>
      <c r="B7" s="117" t="s">
        <v>258</v>
      </c>
      <c r="C7" s="591"/>
    </row>
    <row r="8" spans="1:3" ht="14.4" thickBot="1" x14ac:dyDescent="0.3">
      <c r="A8" s="365"/>
      <c r="B8" s="63"/>
      <c r="C8" s="592"/>
    </row>
    <row r="9" spans="1:3" ht="21" x14ac:dyDescent="0.25">
      <c r="A9" s="364">
        <v>2</v>
      </c>
      <c r="B9" s="116" t="s">
        <v>259</v>
      </c>
      <c r="C9" s="590">
        <v>4</v>
      </c>
    </row>
    <row r="10" spans="1:3" ht="105" x14ac:dyDescent="0.25">
      <c r="A10" s="374"/>
      <c r="B10" s="137" t="s">
        <v>260</v>
      </c>
      <c r="C10" s="591"/>
    </row>
    <row r="11" spans="1:3" ht="14.4" thickBot="1" x14ac:dyDescent="0.3">
      <c r="A11" s="365"/>
      <c r="B11" s="63"/>
      <c r="C11" s="592"/>
    </row>
    <row r="12" spans="1:3" ht="21" x14ac:dyDescent="0.25">
      <c r="A12" s="364">
        <v>3</v>
      </c>
      <c r="B12" s="116" t="s">
        <v>261</v>
      </c>
      <c r="C12" s="590">
        <v>4</v>
      </c>
    </row>
    <row r="13" spans="1:3" ht="21" x14ac:dyDescent="0.25">
      <c r="A13" s="374"/>
      <c r="B13" s="117" t="s">
        <v>262</v>
      </c>
      <c r="C13" s="591"/>
    </row>
    <row r="14" spans="1:3" ht="14.4" thickBot="1" x14ac:dyDescent="0.3">
      <c r="A14" s="365"/>
      <c r="B14" s="63"/>
      <c r="C14" s="592"/>
    </row>
    <row r="15" spans="1:3" ht="21.6" thickBot="1" x14ac:dyDescent="0.3">
      <c r="A15" s="509" t="s">
        <v>263</v>
      </c>
      <c r="B15" s="586"/>
      <c r="C15" s="125"/>
    </row>
    <row r="16" spans="1:3" ht="21" x14ac:dyDescent="0.25">
      <c r="A16" s="364">
        <v>4</v>
      </c>
      <c r="B16" s="116" t="s">
        <v>264</v>
      </c>
      <c r="C16" s="590">
        <v>4</v>
      </c>
    </row>
    <row r="17" spans="1:3" ht="21" x14ac:dyDescent="0.25">
      <c r="A17" s="374"/>
      <c r="B17" s="117" t="s">
        <v>265</v>
      </c>
      <c r="C17" s="591"/>
    </row>
    <row r="18" spans="1:3" ht="14.4" thickBot="1" x14ac:dyDescent="0.3">
      <c r="A18" s="365"/>
      <c r="B18" s="63"/>
      <c r="C18" s="592"/>
    </row>
    <row r="19" spans="1:3" ht="21" x14ac:dyDescent="0.25">
      <c r="A19" s="364">
        <v>5</v>
      </c>
      <c r="B19" s="116" t="s">
        <v>266</v>
      </c>
      <c r="C19" s="590">
        <v>4</v>
      </c>
    </row>
    <row r="20" spans="1:3" ht="21" x14ac:dyDescent="0.25">
      <c r="A20" s="374"/>
      <c r="B20" s="117" t="s">
        <v>267</v>
      </c>
      <c r="C20" s="591"/>
    </row>
    <row r="21" spans="1:3" ht="21.6" thickBot="1" x14ac:dyDescent="0.3">
      <c r="A21" s="365"/>
      <c r="B21" s="55"/>
      <c r="C21" s="592"/>
    </row>
    <row r="22" spans="1:3" ht="21.6" thickBot="1" x14ac:dyDescent="0.3">
      <c r="A22" s="509" t="s">
        <v>268</v>
      </c>
      <c r="B22" s="586"/>
      <c r="C22" s="125"/>
    </row>
    <row r="23" spans="1:3" ht="21.6" thickBot="1" x14ac:dyDescent="0.3">
      <c r="A23" s="27"/>
      <c r="B23" s="118" t="s">
        <v>269</v>
      </c>
      <c r="C23" s="125">
        <v>4</v>
      </c>
    </row>
    <row r="24" spans="1:3" ht="21" x14ac:dyDescent="0.25">
      <c r="A24" s="364">
        <v>6</v>
      </c>
      <c r="B24" s="119" t="s">
        <v>270</v>
      </c>
      <c r="C24" s="590">
        <v>4</v>
      </c>
    </row>
    <row r="25" spans="1:3" ht="21" x14ac:dyDescent="0.25">
      <c r="A25" s="374"/>
      <c r="B25" s="117" t="s">
        <v>271</v>
      </c>
      <c r="C25" s="591"/>
    </row>
    <row r="26" spans="1:3" ht="14.4" thickBot="1" x14ac:dyDescent="0.3">
      <c r="A26" s="365"/>
      <c r="B26" s="63"/>
      <c r="C26" s="592"/>
    </row>
    <row r="27" spans="1:3" ht="42" x14ac:dyDescent="0.25">
      <c r="A27" s="364">
        <v>7</v>
      </c>
      <c r="B27" s="120" t="s">
        <v>272</v>
      </c>
      <c r="C27" s="590">
        <v>4</v>
      </c>
    </row>
    <row r="28" spans="1:3" ht="42" x14ac:dyDescent="0.25">
      <c r="A28" s="374"/>
      <c r="B28" s="117" t="s">
        <v>273</v>
      </c>
      <c r="C28" s="591"/>
    </row>
    <row r="29" spans="1:3" ht="42" x14ac:dyDescent="0.25">
      <c r="A29" s="374"/>
      <c r="B29" s="117" t="s">
        <v>274</v>
      </c>
      <c r="C29" s="591"/>
    </row>
    <row r="30" spans="1:3" ht="14.4" thickBot="1" x14ac:dyDescent="0.3">
      <c r="A30" s="365"/>
      <c r="B30" s="63"/>
      <c r="C30" s="592"/>
    </row>
    <row r="31" spans="1:3" ht="21.6" thickBot="1" x14ac:dyDescent="0.3">
      <c r="A31" s="27"/>
      <c r="B31" s="55" t="s">
        <v>275</v>
      </c>
      <c r="C31" s="125"/>
    </row>
    <row r="32" spans="1:3" ht="21" x14ac:dyDescent="0.25">
      <c r="A32" s="364">
        <v>8</v>
      </c>
      <c r="B32" s="119" t="s">
        <v>276</v>
      </c>
      <c r="C32" s="590">
        <v>4</v>
      </c>
    </row>
    <row r="33" spans="1:3" ht="42" x14ac:dyDescent="0.25">
      <c r="A33" s="374"/>
      <c r="B33" s="117" t="s">
        <v>277</v>
      </c>
      <c r="C33" s="591"/>
    </row>
    <row r="34" spans="1:3" ht="21.6" thickBot="1" x14ac:dyDescent="0.3">
      <c r="A34" s="365"/>
      <c r="B34" s="55"/>
      <c r="C34" s="592"/>
    </row>
    <row r="35" spans="1:3" ht="21" x14ac:dyDescent="0.25">
      <c r="A35" s="25">
        <v>9</v>
      </c>
      <c r="B35" s="121" t="s">
        <v>278</v>
      </c>
      <c r="C35" s="590">
        <v>4</v>
      </c>
    </row>
    <row r="36" spans="1:3" ht="21.6" thickBot="1" x14ac:dyDescent="0.3">
      <c r="A36" s="16"/>
      <c r="B36" s="64"/>
      <c r="C36" s="592"/>
    </row>
    <row r="37" spans="1:3" ht="63" x14ac:dyDescent="0.25">
      <c r="A37" s="364">
        <v>10</v>
      </c>
      <c r="B37" s="122" t="s">
        <v>279</v>
      </c>
      <c r="C37" s="590">
        <v>4</v>
      </c>
    </row>
    <row r="38" spans="1:3" ht="21.6" thickBot="1" x14ac:dyDescent="0.3">
      <c r="A38" s="374"/>
      <c r="B38" s="117" t="s">
        <v>280</v>
      </c>
      <c r="C38" s="592"/>
    </row>
    <row r="39" spans="1:3" x14ac:dyDescent="0.25">
      <c r="A39" s="364">
        <v>11</v>
      </c>
      <c r="B39" s="587" t="s">
        <v>281</v>
      </c>
      <c r="C39" s="590">
        <v>4</v>
      </c>
    </row>
    <row r="40" spans="1:3" x14ac:dyDescent="0.25">
      <c r="A40" s="374"/>
      <c r="B40" s="588"/>
      <c r="C40" s="591"/>
    </row>
    <row r="41" spans="1:3" x14ac:dyDescent="0.25">
      <c r="A41" s="374"/>
      <c r="B41" s="588"/>
      <c r="C41" s="591"/>
    </row>
    <row r="42" spans="1:3" x14ac:dyDescent="0.25">
      <c r="A42" s="374"/>
      <c r="B42" s="588"/>
      <c r="C42" s="591"/>
    </row>
    <row r="43" spans="1:3" x14ac:dyDescent="0.25">
      <c r="A43" s="374"/>
      <c r="B43" s="588"/>
      <c r="C43" s="591"/>
    </row>
    <row r="44" spans="1:3" x14ac:dyDescent="0.25">
      <c r="A44" s="374"/>
      <c r="B44" s="588"/>
      <c r="C44" s="591"/>
    </row>
    <row r="45" spans="1:3" ht="14.4" thickBot="1" x14ac:dyDescent="0.3">
      <c r="A45" s="365"/>
      <c r="B45" s="589"/>
      <c r="C45" s="592"/>
    </row>
    <row r="46" spans="1:3" x14ac:dyDescent="0.25">
      <c r="A46" s="364">
        <v>12</v>
      </c>
      <c r="B46" s="593" t="s">
        <v>312</v>
      </c>
      <c r="C46" s="590">
        <v>4</v>
      </c>
    </row>
    <row r="47" spans="1:3" x14ac:dyDescent="0.25">
      <c r="A47" s="374"/>
      <c r="B47" s="594"/>
      <c r="C47" s="591"/>
    </row>
    <row r="48" spans="1:3" x14ac:dyDescent="0.25">
      <c r="A48" s="374"/>
      <c r="B48" s="594"/>
      <c r="C48" s="591"/>
    </row>
    <row r="49" spans="1:3" ht="14.4" thickBot="1" x14ac:dyDescent="0.3">
      <c r="A49" s="365"/>
      <c r="B49" s="595"/>
      <c r="C49" s="592"/>
    </row>
    <row r="50" spans="1:3" ht="21" x14ac:dyDescent="0.25">
      <c r="A50" s="364">
        <v>13</v>
      </c>
      <c r="B50" s="122" t="s">
        <v>313</v>
      </c>
      <c r="C50" s="590">
        <v>4</v>
      </c>
    </row>
    <row r="51" spans="1:3" ht="21" x14ac:dyDescent="0.25">
      <c r="A51" s="374"/>
      <c r="B51" s="123" t="s">
        <v>282</v>
      </c>
      <c r="C51" s="591"/>
    </row>
    <row r="52" spans="1:3" ht="42" x14ac:dyDescent="0.25">
      <c r="A52" s="374"/>
      <c r="B52" s="123" t="s">
        <v>283</v>
      </c>
      <c r="C52" s="591"/>
    </row>
    <row r="53" spans="1:3" ht="21.6" thickBot="1" x14ac:dyDescent="0.3">
      <c r="A53" s="374"/>
      <c r="B53" s="123" t="s">
        <v>284</v>
      </c>
      <c r="C53" s="592"/>
    </row>
    <row r="54" spans="1:3" x14ac:dyDescent="0.25">
      <c r="A54" s="364">
        <v>14</v>
      </c>
      <c r="B54" s="587" t="s">
        <v>285</v>
      </c>
      <c r="C54" s="590">
        <v>4</v>
      </c>
    </row>
    <row r="55" spans="1:3" x14ac:dyDescent="0.25">
      <c r="A55" s="374"/>
      <c r="B55" s="588"/>
      <c r="C55" s="591"/>
    </row>
    <row r="56" spans="1:3" ht="14.4" thickBot="1" x14ac:dyDescent="0.3">
      <c r="A56" s="365"/>
      <c r="B56" s="589"/>
      <c r="C56" s="592"/>
    </row>
    <row r="57" spans="1:3" ht="21" x14ac:dyDescent="0.25">
      <c r="A57" s="364">
        <v>15</v>
      </c>
      <c r="B57" s="122" t="s">
        <v>286</v>
      </c>
      <c r="C57" s="590">
        <v>4</v>
      </c>
    </row>
    <row r="58" spans="1:3" ht="21" x14ac:dyDescent="0.25">
      <c r="A58" s="374"/>
      <c r="B58" s="123" t="s">
        <v>287</v>
      </c>
      <c r="C58" s="591"/>
    </row>
    <row r="59" spans="1:3" ht="21.6" thickBot="1" x14ac:dyDescent="0.3">
      <c r="A59" s="365"/>
      <c r="B59" s="124"/>
      <c r="C59" s="592"/>
    </row>
    <row r="60" spans="1:3" ht="21.6" thickBot="1" x14ac:dyDescent="0.3">
      <c r="A60" s="509" t="s">
        <v>288</v>
      </c>
      <c r="B60" s="586"/>
      <c r="C60" s="125"/>
    </row>
    <row r="61" spans="1:3" ht="42" x14ac:dyDescent="0.25">
      <c r="A61" s="364">
        <v>16</v>
      </c>
      <c r="B61" s="116" t="s">
        <v>289</v>
      </c>
      <c r="C61" s="590">
        <v>4</v>
      </c>
    </row>
    <row r="62" spans="1:3" ht="21" x14ac:dyDescent="0.25">
      <c r="A62" s="374"/>
      <c r="B62" s="117" t="s">
        <v>290</v>
      </c>
      <c r="C62" s="591"/>
    </row>
    <row r="63" spans="1:3" ht="21.6" thickBot="1" x14ac:dyDescent="0.3">
      <c r="A63" s="365"/>
      <c r="B63" s="118"/>
      <c r="C63" s="592"/>
    </row>
    <row r="64" spans="1:3" x14ac:dyDescent="0.25">
      <c r="A64" s="364">
        <v>17</v>
      </c>
      <c r="B64" s="596" t="s">
        <v>291</v>
      </c>
      <c r="C64" s="590">
        <v>4</v>
      </c>
    </row>
    <row r="65" spans="1:3" x14ac:dyDescent="0.25">
      <c r="A65" s="374"/>
      <c r="B65" s="597"/>
      <c r="C65" s="591"/>
    </row>
    <row r="66" spans="1:3" ht="14.4" thickBot="1" x14ac:dyDescent="0.3">
      <c r="A66" s="365"/>
      <c r="B66" s="598"/>
      <c r="C66" s="592"/>
    </row>
    <row r="67" spans="1:3" ht="21" x14ac:dyDescent="0.25">
      <c r="A67" s="364">
        <v>18</v>
      </c>
      <c r="B67" s="116" t="s">
        <v>292</v>
      </c>
      <c r="C67" s="590">
        <v>4</v>
      </c>
    </row>
    <row r="68" spans="1:3" ht="21.6" thickBot="1" x14ac:dyDescent="0.3">
      <c r="A68" s="374"/>
      <c r="B68" s="117" t="s">
        <v>293</v>
      </c>
      <c r="C68" s="591"/>
    </row>
    <row r="69" spans="1:3" ht="21.6" thickBot="1" x14ac:dyDescent="0.3">
      <c r="A69" s="509" t="s">
        <v>294</v>
      </c>
      <c r="B69" s="586"/>
      <c r="C69" s="125"/>
    </row>
    <row r="70" spans="1:3" ht="21" x14ac:dyDescent="0.25">
      <c r="A70" s="364">
        <v>19</v>
      </c>
      <c r="B70" s="116" t="s">
        <v>295</v>
      </c>
      <c r="C70" s="590">
        <v>4</v>
      </c>
    </row>
    <row r="71" spans="1:3" ht="42.6" thickBot="1" x14ac:dyDescent="0.3">
      <c r="A71" s="374"/>
      <c r="B71" s="117" t="s">
        <v>296</v>
      </c>
      <c r="C71" s="591"/>
    </row>
    <row r="72" spans="1:3" ht="21" x14ac:dyDescent="0.25">
      <c r="A72" s="364">
        <v>20</v>
      </c>
      <c r="B72" s="139" t="s">
        <v>297</v>
      </c>
      <c r="C72" s="607">
        <v>4</v>
      </c>
    </row>
    <row r="73" spans="1:3" ht="21.6" thickBot="1" x14ac:dyDescent="0.3">
      <c r="A73" s="365"/>
      <c r="B73" s="140" t="s">
        <v>298</v>
      </c>
      <c r="C73" s="608"/>
    </row>
    <row r="74" spans="1:3" ht="21.6" thickBot="1" x14ac:dyDescent="0.3">
      <c r="A74" s="604" t="s">
        <v>299</v>
      </c>
      <c r="B74" s="605"/>
      <c r="C74" s="138"/>
    </row>
    <row r="75" spans="1:3" ht="21" x14ac:dyDescent="0.25">
      <c r="A75" s="364">
        <v>21</v>
      </c>
      <c r="B75" s="119" t="s">
        <v>300</v>
      </c>
      <c r="C75" s="590">
        <v>4</v>
      </c>
    </row>
    <row r="76" spans="1:3" ht="42" x14ac:dyDescent="0.25">
      <c r="A76" s="374"/>
      <c r="B76" s="117" t="s">
        <v>301</v>
      </c>
      <c r="C76" s="591"/>
    </row>
    <row r="77" spans="1:3" ht="42" x14ac:dyDescent="0.25">
      <c r="A77" s="374"/>
      <c r="B77" s="117" t="s">
        <v>302</v>
      </c>
      <c r="C77" s="591"/>
    </row>
    <row r="78" spans="1:3" ht="21.6" thickBot="1" x14ac:dyDescent="0.3">
      <c r="A78" s="365"/>
      <c r="B78" s="55"/>
      <c r="C78" s="592"/>
    </row>
    <row r="79" spans="1:3" ht="42" x14ac:dyDescent="0.25">
      <c r="A79" s="364">
        <v>22</v>
      </c>
      <c r="B79" s="116" t="s">
        <v>303</v>
      </c>
      <c r="C79" s="590">
        <v>4</v>
      </c>
    </row>
    <row r="80" spans="1:3" ht="21" x14ac:dyDescent="0.25">
      <c r="A80" s="374"/>
      <c r="B80" s="117" t="s">
        <v>304</v>
      </c>
      <c r="C80" s="591"/>
    </row>
    <row r="81" spans="1:3" ht="21" x14ac:dyDescent="0.25">
      <c r="A81" s="374"/>
      <c r="B81" s="117" t="s">
        <v>305</v>
      </c>
      <c r="C81" s="591"/>
    </row>
    <row r="82" spans="1:3" ht="14.4" thickBot="1" x14ac:dyDescent="0.3">
      <c r="A82" s="365"/>
      <c r="B82" s="63"/>
      <c r="C82" s="592"/>
    </row>
    <row r="83" spans="1:3" x14ac:dyDescent="0.25">
      <c r="A83" s="364">
        <v>23</v>
      </c>
      <c r="B83" s="596" t="s">
        <v>306</v>
      </c>
      <c r="C83" s="590"/>
    </row>
    <row r="84" spans="1:3" x14ac:dyDescent="0.25">
      <c r="A84" s="374"/>
      <c r="B84" s="597"/>
      <c r="C84" s="591"/>
    </row>
    <row r="85" spans="1:3" ht="14.4" thickBot="1" x14ac:dyDescent="0.3">
      <c r="A85" s="365"/>
      <c r="B85" s="598"/>
      <c r="C85" s="592"/>
    </row>
    <row r="86" spans="1:3" ht="21.6" thickBot="1" x14ac:dyDescent="0.3">
      <c r="A86" s="509" t="s">
        <v>307</v>
      </c>
      <c r="B86" s="586"/>
      <c r="C86" s="125"/>
    </row>
    <row r="87" spans="1:3" ht="21" x14ac:dyDescent="0.25">
      <c r="A87" s="364">
        <v>24</v>
      </c>
      <c r="B87" s="116" t="s">
        <v>308</v>
      </c>
      <c r="C87" s="590">
        <v>4</v>
      </c>
    </row>
    <row r="88" spans="1:3" ht="105" x14ac:dyDescent="0.25">
      <c r="A88" s="374"/>
      <c r="B88" s="117" t="s">
        <v>309</v>
      </c>
      <c r="C88" s="591"/>
    </row>
    <row r="89" spans="1:3" ht="21.6" thickBot="1" x14ac:dyDescent="0.3">
      <c r="A89" s="365"/>
      <c r="B89" s="55"/>
      <c r="C89" s="592"/>
    </row>
    <row r="90" spans="1:3" x14ac:dyDescent="0.25">
      <c r="A90" s="364">
        <v>25</v>
      </c>
      <c r="B90" s="601" t="s">
        <v>310</v>
      </c>
      <c r="C90" s="590">
        <v>4</v>
      </c>
    </row>
    <row r="91" spans="1:3" x14ac:dyDescent="0.25">
      <c r="A91" s="374"/>
      <c r="B91" s="602"/>
      <c r="C91" s="591"/>
    </row>
    <row r="92" spans="1:3" x14ac:dyDescent="0.25">
      <c r="A92" s="374"/>
      <c r="B92" s="602"/>
      <c r="C92" s="591"/>
    </row>
    <row r="93" spans="1:3" x14ac:dyDescent="0.25">
      <c r="A93" s="374"/>
      <c r="B93" s="602"/>
      <c r="C93" s="591"/>
    </row>
    <row r="94" spans="1:3" ht="37.950000000000003" customHeight="1" thickBot="1" x14ac:dyDescent="0.3">
      <c r="A94" s="365"/>
      <c r="B94" s="603"/>
      <c r="C94" s="592"/>
    </row>
    <row r="95" spans="1:3" ht="21.6" thickBot="1" x14ac:dyDescent="0.3">
      <c r="A95" s="599" t="s">
        <v>16</v>
      </c>
      <c r="B95" s="600"/>
      <c r="C95" s="126">
        <f>SUM(C6:C94)/2.5</f>
        <v>40</v>
      </c>
    </row>
  </sheetData>
  <mergeCells count="64">
    <mergeCell ref="C87:C89"/>
    <mergeCell ref="C90:C94"/>
    <mergeCell ref="A2:C2"/>
    <mergeCell ref="C46:C49"/>
    <mergeCell ref="C50:C53"/>
    <mergeCell ref="C54:C56"/>
    <mergeCell ref="C57:C59"/>
    <mergeCell ref="C61:C63"/>
    <mergeCell ref="C64:C66"/>
    <mergeCell ref="C24:C26"/>
    <mergeCell ref="C27:C30"/>
    <mergeCell ref="C32:C34"/>
    <mergeCell ref="C35:C36"/>
    <mergeCell ref="C37:C38"/>
    <mergeCell ref="C39:C45"/>
    <mergeCell ref="C72:C73"/>
    <mergeCell ref="A95:B95"/>
    <mergeCell ref="C6:C8"/>
    <mergeCell ref="C9:C11"/>
    <mergeCell ref="C12:C14"/>
    <mergeCell ref="C16:C18"/>
    <mergeCell ref="C19:C21"/>
    <mergeCell ref="A86:B86"/>
    <mergeCell ref="A87:A89"/>
    <mergeCell ref="A90:A94"/>
    <mergeCell ref="B90:B94"/>
    <mergeCell ref="A79:A82"/>
    <mergeCell ref="A83:A85"/>
    <mergeCell ref="B83:B85"/>
    <mergeCell ref="A74:B74"/>
    <mergeCell ref="A75:A78"/>
    <mergeCell ref="A72:A73"/>
    <mergeCell ref="C79:C82"/>
    <mergeCell ref="A70:A71"/>
    <mergeCell ref="A67:A68"/>
    <mergeCell ref="A69:B69"/>
    <mergeCell ref="C67:C68"/>
    <mergeCell ref="C70:C71"/>
    <mergeCell ref="A39:A45"/>
    <mergeCell ref="B39:B45"/>
    <mergeCell ref="A27:A30"/>
    <mergeCell ref="A32:A34"/>
    <mergeCell ref="C83:C85"/>
    <mergeCell ref="A54:A56"/>
    <mergeCell ref="B54:B56"/>
    <mergeCell ref="A46:A49"/>
    <mergeCell ref="B46:B49"/>
    <mergeCell ref="A50:A53"/>
    <mergeCell ref="A61:A63"/>
    <mergeCell ref="A64:A66"/>
    <mergeCell ref="B64:B66"/>
    <mergeCell ref="A57:A59"/>
    <mergeCell ref="A60:B60"/>
    <mergeCell ref="C75:C78"/>
    <mergeCell ref="A24:A26"/>
    <mergeCell ref="A12:A14"/>
    <mergeCell ref="A15:B15"/>
    <mergeCell ref="A16:A18"/>
    <mergeCell ref="A37:A38"/>
    <mergeCell ref="A5:B5"/>
    <mergeCell ref="A6:A8"/>
    <mergeCell ref="A9:A11"/>
    <mergeCell ref="A19:A21"/>
    <mergeCell ref="A22:B2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2:C25"/>
  <sheetViews>
    <sheetView topLeftCell="A10" workbookViewId="0">
      <selection activeCell="D13" sqref="D13"/>
    </sheetView>
  </sheetViews>
  <sheetFormatPr defaultRowHeight="13.8" x14ac:dyDescent="0.25"/>
  <cols>
    <col min="1" max="1" width="102.296875" bestFit="1" customWidth="1"/>
    <col min="2" max="2" width="10.296875" customWidth="1"/>
    <col min="3" max="3" width="10.296875" style="5" customWidth="1"/>
  </cols>
  <sheetData>
    <row r="2" spans="1:3" ht="30.6" x14ac:dyDescent="0.25">
      <c r="A2" s="350" t="s">
        <v>625</v>
      </c>
      <c r="B2" s="350"/>
      <c r="C2" s="350"/>
    </row>
    <row r="3" spans="1:3" ht="21.6" thickBot="1" x14ac:dyDescent="0.3">
      <c r="A3" s="69"/>
    </row>
    <row r="4" spans="1:3" ht="21.6" thickBot="1" x14ac:dyDescent="0.3">
      <c r="A4" s="609" t="s">
        <v>626</v>
      </c>
      <c r="B4" s="612" t="s">
        <v>627</v>
      </c>
      <c r="C4" s="613"/>
    </row>
    <row r="5" spans="1:3" ht="21" x14ac:dyDescent="0.25">
      <c r="A5" s="610"/>
      <c r="B5" s="233" t="s">
        <v>628</v>
      </c>
      <c r="C5" s="233" t="s">
        <v>46</v>
      </c>
    </row>
    <row r="6" spans="1:3" ht="21.6" thickBot="1" x14ac:dyDescent="0.3">
      <c r="A6" s="611"/>
      <c r="B6" s="234" t="s">
        <v>55</v>
      </c>
      <c r="C6" s="234" t="s">
        <v>56</v>
      </c>
    </row>
    <row r="7" spans="1:3" ht="21.6" thickBot="1" x14ac:dyDescent="0.3">
      <c r="A7" s="269" t="s">
        <v>629</v>
      </c>
      <c r="B7" s="153">
        <v>3</v>
      </c>
      <c r="C7" s="255">
        <f>C8+C9+C10</f>
        <v>3</v>
      </c>
    </row>
    <row r="8" spans="1:3" ht="21.6" thickBot="1" x14ac:dyDescent="0.3">
      <c r="A8" s="16" t="s">
        <v>630</v>
      </c>
      <c r="B8" s="43">
        <v>1</v>
      </c>
      <c r="C8" s="22">
        <v>1</v>
      </c>
    </row>
    <row r="9" spans="1:3" ht="21.6" thickBot="1" x14ac:dyDescent="0.3">
      <c r="A9" s="16" t="s">
        <v>631</v>
      </c>
      <c r="B9" s="43">
        <v>1</v>
      </c>
      <c r="C9" s="22">
        <v>1</v>
      </c>
    </row>
    <row r="10" spans="1:3" ht="21.6" thickBot="1" x14ac:dyDescent="0.3">
      <c r="A10" s="16" t="s">
        <v>632</v>
      </c>
      <c r="B10" s="43">
        <v>1</v>
      </c>
      <c r="C10" s="22">
        <v>1</v>
      </c>
    </row>
    <row r="11" spans="1:3" ht="42.6" thickBot="1" x14ac:dyDescent="0.3">
      <c r="A11" s="270" t="s">
        <v>644</v>
      </c>
      <c r="B11" s="153">
        <v>5</v>
      </c>
      <c r="C11" s="255">
        <f>C12+C13+C14+C15+C16</f>
        <v>5</v>
      </c>
    </row>
    <row r="12" spans="1:3" ht="21.6" thickBot="1" x14ac:dyDescent="0.3">
      <c r="A12" s="16" t="s">
        <v>633</v>
      </c>
      <c r="B12" s="43">
        <v>1</v>
      </c>
      <c r="C12" s="22">
        <v>1</v>
      </c>
    </row>
    <row r="13" spans="1:3" ht="21.6" thickBot="1" x14ac:dyDescent="0.3">
      <c r="A13" s="16" t="s">
        <v>634</v>
      </c>
      <c r="B13" s="43">
        <v>1</v>
      </c>
      <c r="C13" s="22">
        <v>1</v>
      </c>
    </row>
    <row r="14" spans="1:3" ht="21.6" thickBot="1" x14ac:dyDescent="0.3">
      <c r="A14" s="16" t="s">
        <v>635</v>
      </c>
      <c r="B14" s="43">
        <v>1</v>
      </c>
      <c r="C14" s="22">
        <v>1</v>
      </c>
    </row>
    <row r="15" spans="1:3" ht="21.6" thickBot="1" x14ac:dyDescent="0.3">
      <c r="A15" s="16" t="s">
        <v>636</v>
      </c>
      <c r="B15" s="43">
        <v>1</v>
      </c>
      <c r="C15" s="22">
        <v>1</v>
      </c>
    </row>
    <row r="16" spans="1:3" ht="21.6" thickBot="1" x14ac:dyDescent="0.3">
      <c r="A16" s="16" t="s">
        <v>637</v>
      </c>
      <c r="B16" s="43">
        <v>1</v>
      </c>
      <c r="C16" s="22">
        <v>1</v>
      </c>
    </row>
    <row r="17" spans="1:3" ht="21.6" thickBot="1" x14ac:dyDescent="0.3">
      <c r="A17" s="16" t="s">
        <v>638</v>
      </c>
      <c r="B17" s="43">
        <v>1</v>
      </c>
      <c r="C17" s="22">
        <v>1</v>
      </c>
    </row>
    <row r="18" spans="1:3" ht="21.6" thickBot="1" x14ac:dyDescent="0.3">
      <c r="A18" s="16" t="s">
        <v>639</v>
      </c>
      <c r="B18" s="43">
        <v>1</v>
      </c>
      <c r="C18" s="22">
        <v>1</v>
      </c>
    </row>
    <row r="19" spans="1:3" ht="21.6" thickBot="1" x14ac:dyDescent="0.3">
      <c r="A19" s="16" t="s">
        <v>640</v>
      </c>
      <c r="B19" s="43">
        <v>1</v>
      </c>
      <c r="C19" s="22">
        <v>1</v>
      </c>
    </row>
    <row r="20" spans="1:3" ht="21.6" thickBot="1" x14ac:dyDescent="0.3">
      <c r="A20" s="16" t="s">
        <v>641</v>
      </c>
      <c r="B20" s="43">
        <v>1</v>
      </c>
      <c r="C20" s="22">
        <v>1</v>
      </c>
    </row>
    <row r="21" spans="1:3" ht="21.6" thickBot="1" x14ac:dyDescent="0.3">
      <c r="A21" s="16" t="s">
        <v>642</v>
      </c>
      <c r="B21" s="43">
        <v>1</v>
      </c>
      <c r="C21" s="22">
        <v>1</v>
      </c>
    </row>
    <row r="22" spans="1:3" ht="42.6" thickBot="1" x14ac:dyDescent="0.3">
      <c r="A22" s="16" t="s">
        <v>643</v>
      </c>
      <c r="B22" s="43">
        <v>1</v>
      </c>
      <c r="C22" s="22">
        <v>1</v>
      </c>
    </row>
    <row r="23" spans="1:3" ht="21.6" thickBot="1" x14ac:dyDescent="0.3">
      <c r="A23" s="16" t="s">
        <v>674</v>
      </c>
      <c r="B23" s="43">
        <v>1</v>
      </c>
      <c r="C23" s="22">
        <v>1</v>
      </c>
    </row>
    <row r="24" spans="1:3" ht="42.6" thickBot="1" x14ac:dyDescent="0.3">
      <c r="A24" s="344" t="s">
        <v>675</v>
      </c>
      <c r="B24" s="43">
        <v>1</v>
      </c>
      <c r="C24" s="22">
        <v>1</v>
      </c>
    </row>
    <row r="25" spans="1:3" ht="21.6" thickBot="1" x14ac:dyDescent="0.3">
      <c r="A25" s="11" t="s">
        <v>125</v>
      </c>
      <c r="B25" s="57">
        <v>16</v>
      </c>
      <c r="C25" s="12">
        <f>C7+C11+C17+C18+C19+C20+C21+C22+C23+C24</f>
        <v>16</v>
      </c>
    </row>
  </sheetData>
  <mergeCells count="3">
    <mergeCell ref="A4:A6"/>
    <mergeCell ref="B4:C4"/>
    <mergeCell ref="A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2:E21"/>
  <sheetViews>
    <sheetView workbookViewId="0">
      <selection activeCell="D13" sqref="D13"/>
    </sheetView>
  </sheetViews>
  <sheetFormatPr defaultColWidth="62.09765625" defaultRowHeight="13.8" x14ac:dyDescent="0.25"/>
  <cols>
    <col min="1" max="1" width="43.69921875" customWidth="1"/>
    <col min="2" max="2" width="11.69921875" bestFit="1" customWidth="1"/>
    <col min="3" max="3" width="12" customWidth="1"/>
    <col min="4" max="4" width="10.3984375" bestFit="1" customWidth="1"/>
    <col min="5" max="5" width="10.3984375" customWidth="1"/>
  </cols>
  <sheetData>
    <row r="2" spans="1:5" ht="30.6" x14ac:dyDescent="0.25">
      <c r="A2" s="350" t="s">
        <v>645</v>
      </c>
      <c r="B2" s="350"/>
      <c r="C2" s="350"/>
      <c r="D2" s="350"/>
      <c r="E2" s="350"/>
    </row>
    <row r="3" spans="1:5" ht="21.6" thickBot="1" x14ac:dyDescent="0.3">
      <c r="A3" s="6"/>
    </row>
    <row r="4" spans="1:5" ht="21" x14ac:dyDescent="0.25">
      <c r="A4" s="609" t="s">
        <v>646</v>
      </c>
      <c r="B4" s="609" t="s">
        <v>647</v>
      </c>
      <c r="C4" s="609" t="s">
        <v>648</v>
      </c>
      <c r="D4" s="609" t="s">
        <v>315</v>
      </c>
      <c r="E4" s="235" t="s">
        <v>46</v>
      </c>
    </row>
    <row r="5" spans="1:5" ht="21.6" thickBot="1" x14ac:dyDescent="0.3">
      <c r="A5" s="623"/>
      <c r="B5" s="623"/>
      <c r="C5" s="623"/>
      <c r="D5" s="623"/>
      <c r="E5" s="236" t="s">
        <v>56</v>
      </c>
    </row>
    <row r="6" spans="1:5" ht="21" x14ac:dyDescent="0.25">
      <c r="A6" s="61" t="s">
        <v>649</v>
      </c>
      <c r="B6" s="551"/>
      <c r="C6" s="551"/>
      <c r="D6" s="407">
        <v>5</v>
      </c>
      <c r="E6" s="551">
        <v>5</v>
      </c>
    </row>
    <row r="7" spans="1:5" ht="21.6" thickBot="1" x14ac:dyDescent="0.3">
      <c r="A7" s="237" t="s">
        <v>650</v>
      </c>
      <c r="B7" s="553"/>
      <c r="C7" s="553"/>
      <c r="D7" s="409"/>
      <c r="E7" s="553"/>
    </row>
    <row r="8" spans="1:5" ht="21.6" thickBot="1" x14ac:dyDescent="0.3">
      <c r="A8" s="246" t="s">
        <v>651</v>
      </c>
      <c r="B8" s="247"/>
      <c r="C8" s="247" t="s">
        <v>63</v>
      </c>
      <c r="D8" s="248">
        <v>15</v>
      </c>
      <c r="E8" s="248">
        <f>E9+E13+E16</f>
        <v>15</v>
      </c>
    </row>
    <row r="9" spans="1:5" x14ac:dyDescent="0.25">
      <c r="A9" s="620" t="s">
        <v>680</v>
      </c>
      <c r="B9" s="617" t="s">
        <v>681</v>
      </c>
      <c r="C9" s="551"/>
      <c r="D9" s="407">
        <v>5</v>
      </c>
      <c r="E9" s="551">
        <v>5</v>
      </c>
    </row>
    <row r="10" spans="1:5" x14ac:dyDescent="0.25">
      <c r="A10" s="621"/>
      <c r="B10" s="618"/>
      <c r="C10" s="552"/>
      <c r="D10" s="408"/>
      <c r="E10" s="552"/>
    </row>
    <row r="11" spans="1:5" x14ac:dyDescent="0.25">
      <c r="A11" s="621"/>
      <c r="B11" s="618"/>
      <c r="C11" s="552"/>
      <c r="D11" s="408"/>
      <c r="E11" s="552"/>
    </row>
    <row r="12" spans="1:5" ht="14.4" thickBot="1" x14ac:dyDescent="0.3">
      <c r="A12" s="622"/>
      <c r="B12" s="619"/>
      <c r="C12" s="553"/>
      <c r="D12" s="409"/>
      <c r="E12" s="553"/>
    </row>
    <row r="13" spans="1:5" x14ac:dyDescent="0.25">
      <c r="A13" s="614" t="s">
        <v>682</v>
      </c>
      <c r="B13" s="617" t="s">
        <v>684</v>
      </c>
      <c r="C13" s="551"/>
      <c r="D13" s="407">
        <v>5</v>
      </c>
      <c r="E13" s="551">
        <v>5</v>
      </c>
    </row>
    <row r="14" spans="1:5" x14ac:dyDescent="0.25">
      <c r="A14" s="615"/>
      <c r="B14" s="618"/>
      <c r="C14" s="552"/>
      <c r="D14" s="408"/>
      <c r="E14" s="552"/>
    </row>
    <row r="15" spans="1:5" ht="14.4" thickBot="1" x14ac:dyDescent="0.3">
      <c r="A15" s="616"/>
      <c r="B15" s="619"/>
      <c r="C15" s="553"/>
      <c r="D15" s="409"/>
      <c r="E15" s="553"/>
    </row>
    <row r="16" spans="1:5" x14ac:dyDescent="0.25">
      <c r="A16" s="624" t="s">
        <v>683</v>
      </c>
      <c r="B16" s="617" t="s">
        <v>681</v>
      </c>
      <c r="C16" s="551"/>
      <c r="D16" s="407">
        <v>5</v>
      </c>
      <c r="E16" s="551">
        <v>5</v>
      </c>
    </row>
    <row r="17" spans="1:5" x14ac:dyDescent="0.25">
      <c r="A17" s="625"/>
      <c r="B17" s="618"/>
      <c r="C17" s="552"/>
      <c r="D17" s="408"/>
      <c r="E17" s="552"/>
    </row>
    <row r="18" spans="1:5" x14ac:dyDescent="0.25">
      <c r="A18" s="625"/>
      <c r="B18" s="618"/>
      <c r="C18" s="552"/>
      <c r="D18" s="408"/>
      <c r="E18" s="552"/>
    </row>
    <row r="19" spans="1:5" x14ac:dyDescent="0.25">
      <c r="A19" s="625"/>
      <c r="B19" s="618"/>
      <c r="C19" s="552"/>
      <c r="D19" s="408"/>
      <c r="E19" s="552"/>
    </row>
    <row r="20" spans="1:5" ht="14.4" thickBot="1" x14ac:dyDescent="0.3">
      <c r="A20" s="626"/>
      <c r="B20" s="619"/>
      <c r="C20" s="553"/>
      <c r="D20" s="409"/>
      <c r="E20" s="553"/>
    </row>
    <row r="21" spans="1:5" ht="21.6" thickBot="1" x14ac:dyDescent="0.3">
      <c r="A21" s="11" t="s">
        <v>77</v>
      </c>
      <c r="B21" s="67"/>
      <c r="C21" s="12"/>
      <c r="D21" s="57">
        <v>20</v>
      </c>
      <c r="E21" s="12">
        <f>E6+E8</f>
        <v>20</v>
      </c>
    </row>
  </sheetData>
  <mergeCells count="24">
    <mergeCell ref="A16:A20"/>
    <mergeCell ref="B16:B20"/>
    <mergeCell ref="C16:C20"/>
    <mergeCell ref="D16:D20"/>
    <mergeCell ref="E16:E20"/>
    <mergeCell ref="A2:E2"/>
    <mergeCell ref="A9:A12"/>
    <mergeCell ref="B9:B12"/>
    <mergeCell ref="C9:C12"/>
    <mergeCell ref="D9:D12"/>
    <mergeCell ref="E9:E12"/>
    <mergeCell ref="A4:A5"/>
    <mergeCell ref="B4:B5"/>
    <mergeCell ref="C4:C5"/>
    <mergeCell ref="D4:D5"/>
    <mergeCell ref="B6:B7"/>
    <mergeCell ref="C6:C7"/>
    <mergeCell ref="D6:D7"/>
    <mergeCell ref="E6:E7"/>
    <mergeCell ref="A13:A15"/>
    <mergeCell ref="B13:B15"/>
    <mergeCell ref="C13:C15"/>
    <mergeCell ref="D13:D15"/>
    <mergeCell ref="E13:E1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2:C14"/>
  <sheetViews>
    <sheetView workbookViewId="0">
      <selection activeCell="D13" sqref="D13"/>
    </sheetView>
  </sheetViews>
  <sheetFormatPr defaultColWidth="68.59765625" defaultRowHeight="13.8" x14ac:dyDescent="0.25"/>
  <cols>
    <col min="1" max="1" width="103.8984375" customWidth="1"/>
    <col min="2" max="2" width="11.8984375" bestFit="1" customWidth="1"/>
    <col min="3" max="3" width="16.09765625" customWidth="1"/>
  </cols>
  <sheetData>
    <row r="2" spans="1:3" ht="30.6" x14ac:dyDescent="0.25">
      <c r="A2" s="350" t="s">
        <v>652</v>
      </c>
      <c r="B2" s="350"/>
      <c r="C2" s="350"/>
    </row>
    <row r="3" spans="1:3" ht="14.4" thickBot="1" x14ac:dyDescent="0.3">
      <c r="A3" s="238"/>
    </row>
    <row r="4" spans="1:3" ht="21" x14ac:dyDescent="0.25">
      <c r="A4" s="627" t="s">
        <v>474</v>
      </c>
      <c r="B4" s="627" t="s">
        <v>653</v>
      </c>
      <c r="C4" s="239" t="s">
        <v>46</v>
      </c>
    </row>
    <row r="5" spans="1:3" ht="21.6" thickBot="1" x14ac:dyDescent="0.3">
      <c r="A5" s="628"/>
      <c r="B5" s="628"/>
      <c r="C5" s="240" t="s">
        <v>56</v>
      </c>
    </row>
    <row r="6" spans="1:3" ht="21" x14ac:dyDescent="0.25">
      <c r="A6" s="243" t="s">
        <v>654</v>
      </c>
      <c r="B6" s="410"/>
      <c r="C6" s="410"/>
    </row>
    <row r="7" spans="1:3" ht="42" x14ac:dyDescent="0.25">
      <c r="A7" s="243" t="s">
        <v>655</v>
      </c>
      <c r="B7" s="411"/>
      <c r="C7" s="411"/>
    </row>
    <row r="8" spans="1:3" ht="21.6" thickBot="1" x14ac:dyDescent="0.3">
      <c r="A8" s="244" t="s">
        <v>656</v>
      </c>
      <c r="B8" s="412"/>
      <c r="C8" s="412"/>
    </row>
    <row r="9" spans="1:3" ht="25.2" thickBot="1" x14ac:dyDescent="0.3">
      <c r="A9" s="245" t="s">
        <v>657</v>
      </c>
      <c r="B9" s="170">
        <v>1</v>
      </c>
      <c r="C9" s="410">
        <v>5</v>
      </c>
    </row>
    <row r="10" spans="1:3" ht="25.2" thickBot="1" x14ac:dyDescent="0.3">
      <c r="A10" s="245" t="s">
        <v>658</v>
      </c>
      <c r="B10" s="170">
        <v>2</v>
      </c>
      <c r="C10" s="411"/>
    </row>
    <row r="11" spans="1:3" ht="25.2" thickBot="1" x14ac:dyDescent="0.3">
      <c r="A11" s="245" t="s">
        <v>659</v>
      </c>
      <c r="B11" s="170">
        <v>3</v>
      </c>
      <c r="C11" s="411"/>
    </row>
    <row r="12" spans="1:3" ht="46.2" thickBot="1" x14ac:dyDescent="0.3">
      <c r="A12" s="245" t="s">
        <v>660</v>
      </c>
      <c r="B12" s="170">
        <v>4</v>
      </c>
      <c r="C12" s="411"/>
    </row>
    <row r="13" spans="1:3" ht="46.2" thickBot="1" x14ac:dyDescent="0.3">
      <c r="A13" s="245" t="s">
        <v>661</v>
      </c>
      <c r="B13" s="170">
        <v>5</v>
      </c>
      <c r="C13" s="412"/>
    </row>
    <row r="14" spans="1:3" ht="21.6" thickBot="1" x14ac:dyDescent="0.3">
      <c r="A14" s="241" t="s">
        <v>125</v>
      </c>
      <c r="B14" s="242">
        <v>5</v>
      </c>
      <c r="C14" s="242">
        <f>C9</f>
        <v>5</v>
      </c>
    </row>
  </sheetData>
  <mergeCells count="6">
    <mergeCell ref="C9:C13"/>
    <mergeCell ref="A2:C2"/>
    <mergeCell ref="A4:A5"/>
    <mergeCell ref="B4:B5"/>
    <mergeCell ref="B6:B8"/>
    <mergeCell ref="C6:C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J41"/>
  <sheetViews>
    <sheetView tabSelected="1" zoomScaleNormal="100" workbookViewId="0">
      <selection activeCell="L12" sqref="L12"/>
    </sheetView>
  </sheetViews>
  <sheetFormatPr defaultColWidth="9.09765625" defaultRowHeight="16.8" x14ac:dyDescent="0.5"/>
  <cols>
    <col min="1" max="1" width="16.09765625" style="318" customWidth="1"/>
    <col min="2" max="2" width="25.296875" style="318" customWidth="1"/>
    <col min="3" max="3" width="14.296875" style="318" bestFit="1" customWidth="1"/>
    <col min="4" max="4" width="10.59765625" style="318" bestFit="1" customWidth="1"/>
    <col min="5" max="5" width="13.3984375" style="318" bestFit="1" customWidth="1"/>
    <col min="6" max="6" width="13.3984375" style="318" customWidth="1"/>
    <col min="7" max="7" width="11.296875" style="318" customWidth="1"/>
    <col min="8" max="8" width="15.3984375" style="318" bestFit="1" customWidth="1"/>
    <col min="9" max="9" width="16.69921875" style="318" customWidth="1"/>
    <col min="10" max="10" width="18.09765625" style="318" bestFit="1" customWidth="1"/>
    <col min="11" max="16384" width="9.09765625" style="318"/>
  </cols>
  <sheetData>
    <row r="1" spans="1:10" ht="38.4" x14ac:dyDescent="1.05">
      <c r="A1" s="632" t="s">
        <v>679</v>
      </c>
      <c r="B1" s="632"/>
      <c r="C1" s="632"/>
      <c r="D1" s="632"/>
      <c r="E1" s="632"/>
      <c r="F1" s="632"/>
      <c r="G1" s="632"/>
      <c r="H1" s="632"/>
      <c r="I1" s="632"/>
      <c r="J1" s="632"/>
    </row>
    <row r="2" spans="1:10" ht="33.6" x14ac:dyDescent="0.95">
      <c r="A2" s="633" t="str">
        <f>ปก!A7</f>
        <v>หน่วยบริการ............................อำเภอ...........................จังหวัด………..................</v>
      </c>
      <c r="B2" s="633"/>
      <c r="C2" s="633"/>
      <c r="D2" s="633"/>
      <c r="E2" s="633"/>
      <c r="F2" s="633"/>
      <c r="G2" s="633"/>
      <c r="H2" s="633"/>
      <c r="I2" s="633"/>
      <c r="J2" s="633"/>
    </row>
    <row r="3" spans="1:10" ht="24.6" x14ac:dyDescent="0.7">
      <c r="A3" s="3"/>
      <c r="B3" s="3"/>
      <c r="C3" s="3"/>
      <c r="D3" s="3"/>
      <c r="E3" s="3"/>
      <c r="F3" s="3"/>
      <c r="G3" s="3"/>
      <c r="H3" s="3"/>
      <c r="I3" s="3"/>
      <c r="J3" s="4"/>
    </row>
    <row r="5" spans="1:10" ht="24.6" x14ac:dyDescent="0.5">
      <c r="A5" s="319" t="s">
        <v>0</v>
      </c>
      <c r="B5" s="319" t="s">
        <v>1</v>
      </c>
      <c r="C5" s="320" t="s">
        <v>27</v>
      </c>
      <c r="D5" s="319" t="s">
        <v>315</v>
      </c>
      <c r="E5" s="321" t="s">
        <v>28</v>
      </c>
      <c r="F5" s="321" t="s">
        <v>673</v>
      </c>
      <c r="G5" s="321" t="s">
        <v>29</v>
      </c>
      <c r="H5" s="321" t="s">
        <v>30</v>
      </c>
      <c r="I5" s="322" t="s">
        <v>26</v>
      </c>
      <c r="J5" s="321" t="s">
        <v>31</v>
      </c>
    </row>
    <row r="6" spans="1:10" ht="24.6" x14ac:dyDescent="0.5">
      <c r="A6" s="323">
        <v>1</v>
      </c>
      <c r="B6" s="324" t="s">
        <v>2</v>
      </c>
      <c r="C6" s="294">
        <v>25</v>
      </c>
      <c r="D6" s="295">
        <f>D7+D8+D9+D13</f>
        <v>60</v>
      </c>
      <c r="E6" s="294">
        <f>E7+E8+E9+E13</f>
        <v>51</v>
      </c>
      <c r="F6" s="294">
        <f>SUM(F7+F8+F9+F13)</f>
        <v>18</v>
      </c>
      <c r="G6" s="296">
        <f>F6*100/C6</f>
        <v>72</v>
      </c>
      <c r="H6" s="296">
        <f>G6*C6</f>
        <v>1800</v>
      </c>
      <c r="I6" s="296">
        <f>H6/100</f>
        <v>18</v>
      </c>
      <c r="J6" s="631" t="str">
        <f>IF(G6&lt;80,"ไม่ผ่าน",IF(G6&gt;= 80,"ผ่าน"))</f>
        <v>ไม่ผ่าน</v>
      </c>
    </row>
    <row r="7" spans="1:10" ht="24.6" x14ac:dyDescent="0.5">
      <c r="A7" s="325"/>
      <c r="B7" s="326" t="s">
        <v>3</v>
      </c>
      <c r="C7" s="297">
        <v>5</v>
      </c>
      <c r="D7" s="298">
        <v>5</v>
      </c>
      <c r="E7" s="341">
        <f>'หมวดที่ 1.1'!G11</f>
        <v>3</v>
      </c>
      <c r="F7" s="297">
        <f>C7*E7/D7</f>
        <v>3</v>
      </c>
      <c r="G7" s="299">
        <f>F7*100/25</f>
        <v>12</v>
      </c>
      <c r="H7" s="300"/>
      <c r="I7" s="300"/>
      <c r="J7" s="631"/>
    </row>
    <row r="8" spans="1:10" ht="24.6" x14ac:dyDescent="0.5">
      <c r="A8" s="325"/>
      <c r="B8" s="326" t="s">
        <v>4</v>
      </c>
      <c r="C8" s="297">
        <v>5</v>
      </c>
      <c r="D8" s="298">
        <v>10</v>
      </c>
      <c r="E8" s="341">
        <f>'หมวดที่ 1.2'!D25</f>
        <v>6</v>
      </c>
      <c r="F8" s="297">
        <f>C8*E8/D8</f>
        <v>3</v>
      </c>
      <c r="G8" s="299">
        <f>F8*100/D8</f>
        <v>30</v>
      </c>
      <c r="H8" s="300"/>
      <c r="I8" s="300"/>
      <c r="J8" s="631"/>
    </row>
    <row r="9" spans="1:10" ht="24.6" x14ac:dyDescent="0.5">
      <c r="A9" s="325"/>
      <c r="B9" s="327" t="s">
        <v>5</v>
      </c>
      <c r="C9" s="301">
        <v>10</v>
      </c>
      <c r="D9" s="302">
        <f>SUM(D10:D12)</f>
        <v>40</v>
      </c>
      <c r="E9" s="301">
        <f>E12+E11+E10</f>
        <v>40</v>
      </c>
      <c r="F9" s="301">
        <f>F10+F11+F12</f>
        <v>10</v>
      </c>
      <c r="G9" s="340">
        <v>20</v>
      </c>
      <c r="H9" s="303"/>
      <c r="I9" s="303"/>
      <c r="J9" s="631"/>
    </row>
    <row r="10" spans="1:10" ht="24.6" x14ac:dyDescent="0.5">
      <c r="A10" s="325"/>
      <c r="B10" s="328" t="s">
        <v>32</v>
      </c>
      <c r="C10" s="304">
        <v>3</v>
      </c>
      <c r="D10" s="305">
        <v>5</v>
      </c>
      <c r="E10" s="341">
        <f>'หมวดที่ 1.3'!D18</f>
        <v>5</v>
      </c>
      <c r="F10" s="301">
        <f t="shared" ref="F10:F12" si="0">C10*E10/D10</f>
        <v>3</v>
      </c>
      <c r="G10" s="340">
        <v>20</v>
      </c>
      <c r="H10" s="300"/>
      <c r="I10" s="300"/>
      <c r="J10" s="631"/>
    </row>
    <row r="11" spans="1:10" ht="24.6" x14ac:dyDescent="0.5">
      <c r="A11" s="325"/>
      <c r="B11" s="328" t="s">
        <v>33</v>
      </c>
      <c r="C11" s="304">
        <v>3</v>
      </c>
      <c r="D11" s="305">
        <v>5</v>
      </c>
      <c r="E11" s="341">
        <f>'หมวดที่ 1.3'!D31</f>
        <v>5</v>
      </c>
      <c r="F11" s="301">
        <f t="shared" si="0"/>
        <v>3</v>
      </c>
      <c r="G11" s="340">
        <v>20</v>
      </c>
      <c r="H11" s="300"/>
      <c r="I11" s="300"/>
      <c r="J11" s="631"/>
    </row>
    <row r="12" spans="1:10" ht="24.6" x14ac:dyDescent="0.5">
      <c r="A12" s="325"/>
      <c r="B12" s="328" t="s">
        <v>34</v>
      </c>
      <c r="C12" s="304">
        <v>4</v>
      </c>
      <c r="D12" s="305">
        <v>30</v>
      </c>
      <c r="E12" s="341">
        <f>'หมวดที่ 1.3'!D88</f>
        <v>30</v>
      </c>
      <c r="F12" s="301">
        <f t="shared" si="0"/>
        <v>4</v>
      </c>
      <c r="G12" s="340">
        <v>20</v>
      </c>
      <c r="H12" s="300"/>
      <c r="I12" s="300"/>
      <c r="J12" s="631"/>
    </row>
    <row r="13" spans="1:10" ht="24.6" x14ac:dyDescent="0.5">
      <c r="A13" s="325"/>
      <c r="B13" s="326" t="s">
        <v>25</v>
      </c>
      <c r="C13" s="297">
        <v>5</v>
      </c>
      <c r="D13" s="307">
        <v>5</v>
      </c>
      <c r="E13" s="341">
        <f>'หมวดที่ 1.4'!D11</f>
        <v>2</v>
      </c>
      <c r="F13" s="297">
        <f>C13*E13/D13</f>
        <v>2</v>
      </c>
      <c r="G13" s="299">
        <f>F13*100/25</f>
        <v>8</v>
      </c>
      <c r="H13" s="300"/>
      <c r="I13" s="300"/>
      <c r="J13" s="631"/>
    </row>
    <row r="14" spans="1:10" ht="53.4" x14ac:dyDescent="0.5">
      <c r="A14" s="323">
        <v>2</v>
      </c>
      <c r="B14" s="329" t="s">
        <v>6</v>
      </c>
      <c r="C14" s="308">
        <v>15</v>
      </c>
      <c r="D14" s="309">
        <v>5</v>
      </c>
      <c r="E14" s="342">
        <f>'หมวดที่ 2'!K12</f>
        <v>5</v>
      </c>
      <c r="F14" s="308">
        <f t="shared" ref="F14:F15" si="1">C14*E14/D14</f>
        <v>15</v>
      </c>
      <c r="G14" s="310">
        <f>F14*100/C14</f>
        <v>100</v>
      </c>
      <c r="H14" s="311">
        <f>G14*C14</f>
        <v>1500</v>
      </c>
      <c r="I14" s="311">
        <f>H14/100</f>
        <v>15</v>
      </c>
      <c r="J14" s="330" t="str">
        <f>IF(G14&lt;80,"ไม่ผ่าน",IF(G14&gt;= 80,"ผ่าน"))</f>
        <v>ผ่าน</v>
      </c>
    </row>
    <row r="15" spans="1:10" ht="53.4" x14ac:dyDescent="0.5">
      <c r="A15" s="323">
        <v>3</v>
      </c>
      <c r="B15" s="329" t="s">
        <v>7</v>
      </c>
      <c r="C15" s="308">
        <v>10</v>
      </c>
      <c r="D15" s="309">
        <v>5</v>
      </c>
      <c r="E15" s="342">
        <f>'หมวดที่ 3'!F11</f>
        <v>5</v>
      </c>
      <c r="F15" s="308">
        <f t="shared" si="1"/>
        <v>10</v>
      </c>
      <c r="G15" s="310">
        <f>F15*100/C15</f>
        <v>100</v>
      </c>
      <c r="H15" s="311">
        <f>G15*C15</f>
        <v>1000</v>
      </c>
      <c r="I15" s="311">
        <f t="shared" ref="I15:I16" si="2">H15/100</f>
        <v>10</v>
      </c>
      <c r="J15" s="330" t="str">
        <f>IF(G15&lt;80,"ไม่ผ่าน",IF(G15&gt;= 80,"ผ่าน"))</f>
        <v>ผ่าน</v>
      </c>
    </row>
    <row r="16" spans="1:10" ht="21" customHeight="1" x14ac:dyDescent="0.5">
      <c r="A16" s="323">
        <v>4</v>
      </c>
      <c r="B16" s="329" t="s">
        <v>8</v>
      </c>
      <c r="C16" s="294">
        <f>C17+C19+C20+C21+C22+C23+C24+C25+C26+C27+C29+C30+C31+C33+C34+C35</f>
        <v>30</v>
      </c>
      <c r="D16" s="294">
        <f>D17+D19+D20+D21+D22+D23+D24+D25+D26+D27+D29+D30+D31+D33+D34+D35</f>
        <v>299</v>
      </c>
      <c r="E16" s="294">
        <f>E17+E19+E20+E21+E22+E23+E24+E25+E26+E27+E29+E30+E31+E33+E34+E35</f>
        <v>299</v>
      </c>
      <c r="F16" s="294">
        <f>F17+F18+F25+F26+F27+F28+F31+F32</f>
        <v>30</v>
      </c>
      <c r="G16" s="312">
        <f>F16*100/C16</f>
        <v>100</v>
      </c>
      <c r="H16" s="312">
        <f>G16*C16</f>
        <v>3000</v>
      </c>
      <c r="I16" s="312">
        <f t="shared" si="2"/>
        <v>30</v>
      </c>
      <c r="J16" s="631" t="str">
        <f>IF(G16&lt;80,"ไม่ผ่าน",IF(G16&gt;= 80,"ผ่าน"))</f>
        <v>ผ่าน</v>
      </c>
    </row>
    <row r="17" spans="1:10" ht="21" customHeight="1" x14ac:dyDescent="0.5">
      <c r="A17" s="331"/>
      <c r="B17" s="326" t="s">
        <v>9</v>
      </c>
      <c r="C17" s="297">
        <v>2</v>
      </c>
      <c r="D17" s="298">
        <v>5</v>
      </c>
      <c r="E17" s="341">
        <f>'หมวดที่ 4'!H10</f>
        <v>5</v>
      </c>
      <c r="F17" s="297">
        <f>C17*E17/D17</f>
        <v>2</v>
      </c>
      <c r="G17" s="297">
        <f>F17*100/30</f>
        <v>6.666666666666667</v>
      </c>
      <c r="H17" s="300"/>
      <c r="I17" s="300"/>
      <c r="J17" s="631"/>
    </row>
    <row r="18" spans="1:10" ht="21" customHeight="1" x14ac:dyDescent="0.5">
      <c r="A18" s="331"/>
      <c r="B18" s="327" t="s">
        <v>10</v>
      </c>
      <c r="C18" s="301">
        <f>SUM(C19:C24)</f>
        <v>9</v>
      </c>
      <c r="D18" s="302">
        <f>SUM(D19:D24)</f>
        <v>30</v>
      </c>
      <c r="E18" s="301">
        <f>SUM(E19:E24)</f>
        <v>30</v>
      </c>
      <c r="F18" s="301">
        <f>F19+F20+F21+F22+F23+F24</f>
        <v>9</v>
      </c>
      <c r="G18" s="301">
        <v>20</v>
      </c>
      <c r="H18" s="313"/>
      <c r="I18" s="313"/>
      <c r="J18" s="631"/>
    </row>
    <row r="19" spans="1:10" ht="21" customHeight="1" x14ac:dyDescent="0.5">
      <c r="A19" s="332"/>
      <c r="B19" s="333" t="s">
        <v>35</v>
      </c>
      <c r="C19" s="314">
        <v>1</v>
      </c>
      <c r="D19" s="315">
        <v>5</v>
      </c>
      <c r="E19" s="341">
        <f>'หมวดที่ 4'!H24</f>
        <v>5</v>
      </c>
      <c r="F19" s="301">
        <f t="shared" ref="F19:F25" si="3">C19*E19/D19</f>
        <v>1</v>
      </c>
      <c r="G19" s="300"/>
      <c r="H19" s="300"/>
      <c r="I19" s="300"/>
      <c r="J19" s="631"/>
    </row>
    <row r="20" spans="1:10" ht="21" customHeight="1" x14ac:dyDescent="0.5">
      <c r="A20" s="332"/>
      <c r="B20" s="333" t="s">
        <v>36</v>
      </c>
      <c r="C20" s="314">
        <v>1</v>
      </c>
      <c r="D20" s="315">
        <v>5</v>
      </c>
      <c r="E20" s="341">
        <f>'หมวดที่ 4'!H34</f>
        <v>5</v>
      </c>
      <c r="F20" s="301">
        <f t="shared" si="3"/>
        <v>1</v>
      </c>
      <c r="G20" s="300"/>
      <c r="H20" s="300"/>
      <c r="I20" s="300"/>
      <c r="J20" s="631"/>
    </row>
    <row r="21" spans="1:10" ht="21" customHeight="1" x14ac:dyDescent="0.5">
      <c r="A21" s="332"/>
      <c r="B21" s="333" t="s">
        <v>37</v>
      </c>
      <c r="C21" s="314">
        <v>2</v>
      </c>
      <c r="D21" s="315">
        <v>5</v>
      </c>
      <c r="E21" s="341">
        <f>'หมวดที่ 4'!H47</f>
        <v>5</v>
      </c>
      <c r="F21" s="301">
        <f t="shared" si="3"/>
        <v>2</v>
      </c>
      <c r="G21" s="300"/>
      <c r="H21" s="300"/>
      <c r="I21" s="300"/>
      <c r="J21" s="631"/>
    </row>
    <row r="22" spans="1:10" ht="24.6" x14ac:dyDescent="0.5">
      <c r="A22" s="332"/>
      <c r="B22" s="333" t="s">
        <v>38</v>
      </c>
      <c r="C22" s="314">
        <v>2</v>
      </c>
      <c r="D22" s="315">
        <v>5</v>
      </c>
      <c r="E22" s="341">
        <f>'หมวดที่ 4'!H57</f>
        <v>5</v>
      </c>
      <c r="F22" s="301">
        <f t="shared" si="3"/>
        <v>2</v>
      </c>
      <c r="G22" s="300"/>
      <c r="H22" s="300"/>
      <c r="I22" s="300"/>
      <c r="J22" s="631"/>
    </row>
    <row r="23" spans="1:10" ht="24.6" x14ac:dyDescent="0.5">
      <c r="A23" s="332"/>
      <c r="B23" s="333" t="s">
        <v>39</v>
      </c>
      <c r="C23" s="314">
        <v>2</v>
      </c>
      <c r="D23" s="315">
        <v>5</v>
      </c>
      <c r="E23" s="341">
        <f>'หมวดที่ 4'!H73</f>
        <v>5</v>
      </c>
      <c r="F23" s="301">
        <f t="shared" si="3"/>
        <v>2</v>
      </c>
      <c r="G23" s="300"/>
      <c r="H23" s="300"/>
      <c r="I23" s="300"/>
      <c r="J23" s="631"/>
    </row>
    <row r="24" spans="1:10" ht="24.6" x14ac:dyDescent="0.5">
      <c r="A24" s="332"/>
      <c r="B24" s="333" t="s">
        <v>40</v>
      </c>
      <c r="C24" s="314">
        <v>1</v>
      </c>
      <c r="D24" s="315">
        <v>5</v>
      </c>
      <c r="E24" s="341">
        <f>'หมวดที่ 4'!H86</f>
        <v>5</v>
      </c>
      <c r="F24" s="301">
        <f t="shared" si="3"/>
        <v>1</v>
      </c>
      <c r="G24" s="300"/>
      <c r="H24" s="300"/>
      <c r="I24" s="300"/>
      <c r="J24" s="631"/>
    </row>
    <row r="25" spans="1:10" ht="24.6" x14ac:dyDescent="0.5">
      <c r="A25" s="332"/>
      <c r="B25" s="334" t="s">
        <v>11</v>
      </c>
      <c r="C25" s="297">
        <v>1</v>
      </c>
      <c r="D25" s="298">
        <v>5</v>
      </c>
      <c r="E25" s="341">
        <f>'หมวดที่ 4'!H93</f>
        <v>5</v>
      </c>
      <c r="F25" s="297">
        <f t="shared" si="3"/>
        <v>1</v>
      </c>
      <c r="G25" s="297">
        <f t="shared" ref="G25:G28" si="4">F25*100/30</f>
        <v>3.3333333333333335</v>
      </c>
      <c r="H25" s="300"/>
      <c r="I25" s="300"/>
      <c r="J25" s="631"/>
    </row>
    <row r="26" spans="1:10" ht="24.6" x14ac:dyDescent="0.5">
      <c r="A26" s="332"/>
      <c r="B26" s="334" t="s">
        <v>19</v>
      </c>
      <c r="C26" s="297">
        <v>1</v>
      </c>
      <c r="D26" s="298">
        <v>5</v>
      </c>
      <c r="E26" s="341">
        <f>'หมวดที่ 4'!H105</f>
        <v>5</v>
      </c>
      <c r="F26" s="297">
        <f t="shared" ref="F26:F35" si="5">C26*E26/D26</f>
        <v>1</v>
      </c>
      <c r="G26" s="297">
        <f t="shared" si="4"/>
        <v>3.3333333333333335</v>
      </c>
      <c r="H26" s="300"/>
      <c r="I26" s="300"/>
      <c r="J26" s="631"/>
    </row>
    <row r="27" spans="1:10" ht="24.6" x14ac:dyDescent="0.5">
      <c r="A27" s="332"/>
      <c r="B27" s="334" t="s">
        <v>20</v>
      </c>
      <c r="C27" s="297">
        <v>1</v>
      </c>
      <c r="D27" s="307">
        <v>5</v>
      </c>
      <c r="E27" s="341">
        <f>'หมวดที่ 4'!H118</f>
        <v>5</v>
      </c>
      <c r="F27" s="297">
        <f t="shared" si="5"/>
        <v>1</v>
      </c>
      <c r="G27" s="297">
        <f t="shared" si="4"/>
        <v>3.3333333333333335</v>
      </c>
      <c r="H27" s="300"/>
      <c r="I27" s="300"/>
      <c r="J27" s="631"/>
    </row>
    <row r="28" spans="1:10" ht="24.6" x14ac:dyDescent="0.5">
      <c r="A28" s="331"/>
      <c r="B28" s="327" t="s">
        <v>12</v>
      </c>
      <c r="C28" s="316">
        <f>SUM(C29:C30)</f>
        <v>4</v>
      </c>
      <c r="D28" s="343">
        <v>10</v>
      </c>
      <c r="E28" s="316">
        <f>E29+E30</f>
        <v>10</v>
      </c>
      <c r="F28" s="301">
        <f>F29+F30</f>
        <v>4</v>
      </c>
      <c r="G28" s="301">
        <f t="shared" si="4"/>
        <v>13.333333333333334</v>
      </c>
      <c r="H28" s="300"/>
      <c r="I28" s="300"/>
      <c r="J28" s="631"/>
    </row>
    <row r="29" spans="1:10" ht="24.6" x14ac:dyDescent="0.5">
      <c r="A29" s="332"/>
      <c r="B29" s="335" t="s">
        <v>22</v>
      </c>
      <c r="C29" s="306">
        <v>2</v>
      </c>
      <c r="D29" s="317">
        <v>5</v>
      </c>
      <c r="E29" s="341">
        <f>'หมวดที่ 4'!H126</f>
        <v>5</v>
      </c>
      <c r="F29" s="301">
        <f t="shared" si="5"/>
        <v>2</v>
      </c>
      <c r="G29" s="300"/>
      <c r="H29" s="300"/>
      <c r="I29" s="300"/>
      <c r="J29" s="631"/>
    </row>
    <row r="30" spans="1:10" ht="24.6" x14ac:dyDescent="0.5">
      <c r="A30" s="332"/>
      <c r="B30" s="335" t="s">
        <v>21</v>
      </c>
      <c r="C30" s="306">
        <v>2</v>
      </c>
      <c r="D30" s="317">
        <v>5</v>
      </c>
      <c r="E30" s="341">
        <f>'หมวดที่ 4'!H133</f>
        <v>5</v>
      </c>
      <c r="F30" s="301">
        <f t="shared" si="5"/>
        <v>2</v>
      </c>
      <c r="G30" s="300"/>
      <c r="H30" s="300"/>
      <c r="I30" s="300"/>
      <c r="J30" s="631"/>
    </row>
    <row r="31" spans="1:10" ht="24.6" x14ac:dyDescent="0.5">
      <c r="A31" s="331"/>
      <c r="B31" s="326" t="s">
        <v>13</v>
      </c>
      <c r="C31" s="297">
        <v>3</v>
      </c>
      <c r="D31" s="298">
        <v>80</v>
      </c>
      <c r="E31" s="341">
        <f>'เภสัช RDU คบส'!E74+'เภสัช RDU คบส'!E103</f>
        <v>80</v>
      </c>
      <c r="F31" s="297">
        <f t="shared" si="5"/>
        <v>3</v>
      </c>
      <c r="G31" s="297">
        <f t="shared" ref="G31:G32" si="6">F31*100/30</f>
        <v>10</v>
      </c>
      <c r="H31" s="300"/>
      <c r="I31" s="300"/>
      <c r="J31" s="631"/>
    </row>
    <row r="32" spans="1:10" ht="24.6" x14ac:dyDescent="0.5">
      <c r="A32" s="331"/>
      <c r="B32" s="327" t="s">
        <v>14</v>
      </c>
      <c r="C32" s="316">
        <v>9</v>
      </c>
      <c r="D32" s="343">
        <v>159</v>
      </c>
      <c r="E32" s="316">
        <f>SUM(E33:E35)</f>
        <v>159</v>
      </c>
      <c r="F32" s="301">
        <f>F33+F34+F35</f>
        <v>9</v>
      </c>
      <c r="G32" s="301">
        <f t="shared" si="6"/>
        <v>30</v>
      </c>
      <c r="H32" s="300"/>
      <c r="I32" s="300"/>
      <c r="J32" s="631"/>
    </row>
    <row r="33" spans="1:10" ht="24.6" x14ac:dyDescent="0.5">
      <c r="A33" s="331"/>
      <c r="B33" s="328" t="s">
        <v>41</v>
      </c>
      <c r="C33" s="304">
        <v>3</v>
      </c>
      <c r="D33" s="305">
        <v>54</v>
      </c>
      <c r="E33" s="341">
        <f>IT!C96</f>
        <v>54</v>
      </c>
      <c r="F33" s="301">
        <f t="shared" si="5"/>
        <v>3</v>
      </c>
      <c r="G33" s="300"/>
      <c r="H33" s="300"/>
      <c r="I33" s="300"/>
      <c r="J33" s="631"/>
    </row>
    <row r="34" spans="1:10" ht="24.6" x14ac:dyDescent="0.5">
      <c r="A34" s="331"/>
      <c r="B34" s="328" t="s">
        <v>42</v>
      </c>
      <c r="C34" s="304">
        <v>3</v>
      </c>
      <c r="D34" s="305">
        <v>65</v>
      </c>
      <c r="E34" s="341">
        <f>IC!D135</f>
        <v>65</v>
      </c>
      <c r="F34" s="301">
        <f t="shared" si="5"/>
        <v>3</v>
      </c>
      <c r="G34" s="300"/>
      <c r="H34" s="300"/>
      <c r="I34" s="300"/>
      <c r="J34" s="631"/>
    </row>
    <row r="35" spans="1:10" ht="24.6" x14ac:dyDescent="0.5">
      <c r="A35" s="331"/>
      <c r="B35" s="328" t="s">
        <v>43</v>
      </c>
      <c r="C35" s="304">
        <v>3</v>
      </c>
      <c r="D35" s="305">
        <v>40</v>
      </c>
      <c r="E35" s="341">
        <f>LAB!C95</f>
        <v>40</v>
      </c>
      <c r="F35" s="301">
        <f t="shared" si="5"/>
        <v>3</v>
      </c>
      <c r="G35" s="300"/>
      <c r="H35" s="300"/>
      <c r="I35" s="300"/>
      <c r="J35" s="631"/>
    </row>
    <row r="36" spans="1:10" ht="24.6" x14ac:dyDescent="0.5">
      <c r="A36" s="323">
        <v>5</v>
      </c>
      <c r="B36" s="336" t="s">
        <v>15</v>
      </c>
      <c r="C36" s="308">
        <f>SUM(C37:C40)</f>
        <v>20</v>
      </c>
      <c r="D36" s="309">
        <v>41</v>
      </c>
      <c r="E36" s="308">
        <f>E37+E38+E39+E40</f>
        <v>41</v>
      </c>
      <c r="F36" s="308">
        <f>SUM(F37:F40)</f>
        <v>20</v>
      </c>
      <c r="G36" s="310">
        <f>F36*100/C36</f>
        <v>100</v>
      </c>
      <c r="H36" s="311">
        <f>G36*C36</f>
        <v>2000</v>
      </c>
      <c r="I36" s="311">
        <f>H36/100</f>
        <v>20</v>
      </c>
      <c r="J36" s="631" t="str">
        <f>IF(G36&lt;80,"ไม่ผ่าน",IF(G36&gt;= 80,"ผ่าน"))</f>
        <v>ผ่าน</v>
      </c>
    </row>
    <row r="37" spans="1:10" ht="24.6" x14ac:dyDescent="0.5">
      <c r="A37" s="337"/>
      <c r="B37" s="326" t="s">
        <v>17</v>
      </c>
      <c r="C37" s="297">
        <v>5</v>
      </c>
      <c r="D37" s="298">
        <v>16</v>
      </c>
      <c r="E37" s="341">
        <f>'หมวดที่ 5 self care'!C25</f>
        <v>16</v>
      </c>
      <c r="F37" s="297">
        <f>C37*E37/D37</f>
        <v>5</v>
      </c>
      <c r="G37" s="297">
        <f>F37*100/20</f>
        <v>25</v>
      </c>
      <c r="H37" s="300"/>
      <c r="I37" s="300"/>
      <c r="J37" s="631"/>
    </row>
    <row r="38" spans="1:10" ht="24.6" x14ac:dyDescent="0.5">
      <c r="A38" s="337"/>
      <c r="B38" s="326" t="s">
        <v>24</v>
      </c>
      <c r="C38" s="297">
        <v>5</v>
      </c>
      <c r="D38" s="298">
        <v>5</v>
      </c>
      <c r="E38" s="341">
        <f>'หมวดที่ 5 KPI'!E6</f>
        <v>5</v>
      </c>
      <c r="F38" s="297">
        <f t="shared" ref="F38:F40" si="7">C38*E38/D38</f>
        <v>5</v>
      </c>
      <c r="G38" s="297">
        <f t="shared" ref="G38:G40" si="8">F38*100/20</f>
        <v>25</v>
      </c>
      <c r="H38" s="300"/>
      <c r="I38" s="300"/>
      <c r="J38" s="631"/>
    </row>
    <row r="39" spans="1:10" ht="24.6" x14ac:dyDescent="0.5">
      <c r="A39" s="338"/>
      <c r="B39" s="326" t="s">
        <v>23</v>
      </c>
      <c r="C39" s="297">
        <v>5</v>
      </c>
      <c r="D39" s="298">
        <v>15</v>
      </c>
      <c r="E39" s="341">
        <f>'หมวดที่ 5 KPI'!E8</f>
        <v>15</v>
      </c>
      <c r="F39" s="297">
        <f t="shared" si="7"/>
        <v>5</v>
      </c>
      <c r="G39" s="297">
        <f t="shared" si="8"/>
        <v>25</v>
      </c>
      <c r="H39" s="300"/>
      <c r="I39" s="300"/>
      <c r="J39" s="631"/>
    </row>
    <row r="40" spans="1:10" ht="24.6" x14ac:dyDescent="0.5">
      <c r="A40" s="338"/>
      <c r="B40" s="326" t="s">
        <v>18</v>
      </c>
      <c r="C40" s="297">
        <v>5</v>
      </c>
      <c r="D40" s="298">
        <v>5</v>
      </c>
      <c r="E40" s="341">
        <f>นวัตกรรม!C14</f>
        <v>5</v>
      </c>
      <c r="F40" s="297">
        <f t="shared" si="7"/>
        <v>5</v>
      </c>
      <c r="G40" s="297">
        <f t="shared" si="8"/>
        <v>25</v>
      </c>
      <c r="H40" s="300"/>
      <c r="I40" s="300"/>
      <c r="J40" s="631"/>
    </row>
    <row r="41" spans="1:10" ht="24.6" x14ac:dyDescent="0.7">
      <c r="A41" s="629" t="s">
        <v>16</v>
      </c>
      <c r="B41" s="630"/>
      <c r="C41" s="308">
        <f>SUM(C6,C14,C15,C16,C36)</f>
        <v>100</v>
      </c>
      <c r="D41" s="309">
        <v>410</v>
      </c>
      <c r="E41" s="308">
        <f>E6+E14+E15+E16+E36</f>
        <v>401</v>
      </c>
      <c r="F41" s="308">
        <f>F6+F14+F15+F16+F36</f>
        <v>93</v>
      </c>
      <c r="G41" s="308">
        <f>F41*100/C41</f>
        <v>93</v>
      </c>
      <c r="H41" s="308">
        <f>G41*C41</f>
        <v>9300</v>
      </c>
      <c r="I41" s="308">
        <f>H41/100</f>
        <v>93</v>
      </c>
      <c r="J41" s="339"/>
    </row>
  </sheetData>
  <sheetProtection formatCells="0" insertColumns="0" insertRows="0" insertHyperlinks="0" deleteColumns="0" deleteRows="0" sort="0" autoFilter="0" pivotTables="0"/>
  <mergeCells count="6">
    <mergeCell ref="A41:B41"/>
    <mergeCell ref="J36:J40"/>
    <mergeCell ref="A1:J1"/>
    <mergeCell ref="A2:J2"/>
    <mergeCell ref="J6:J13"/>
    <mergeCell ref="J16:J35"/>
  </mergeCells>
  <pageMargins left="0" right="0" top="0" bottom="0" header="0.31496062992125984" footer="0.31496062992125984"/>
  <pageSetup paperSize="9" scale="94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G28"/>
  <sheetViews>
    <sheetView workbookViewId="0">
      <selection activeCell="D13" sqref="D13"/>
    </sheetView>
  </sheetViews>
  <sheetFormatPr defaultRowHeight="13.8" x14ac:dyDescent="0.25"/>
  <cols>
    <col min="1" max="1" width="40" customWidth="1"/>
    <col min="2" max="6" width="20.69921875" customWidth="1"/>
  </cols>
  <sheetData>
    <row r="2" spans="1:7" ht="30.6" x14ac:dyDescent="0.25">
      <c r="A2" s="350" t="s">
        <v>44</v>
      </c>
      <c r="B2" s="350"/>
      <c r="C2" s="350"/>
      <c r="D2" s="350"/>
      <c r="E2" s="350"/>
      <c r="F2" s="350"/>
    </row>
    <row r="3" spans="1:7" ht="21.6" thickBot="1" x14ac:dyDescent="0.3">
      <c r="A3" s="6" t="s">
        <v>45</v>
      </c>
    </row>
    <row r="4" spans="1:7" ht="21.6" thickBot="1" x14ac:dyDescent="0.3">
      <c r="A4" s="351" t="s">
        <v>1</v>
      </c>
      <c r="B4" s="353" t="s">
        <v>46</v>
      </c>
      <c r="C4" s="354"/>
      <c r="D4" s="354"/>
      <c r="E4" s="354"/>
      <c r="F4" s="355"/>
    </row>
    <row r="5" spans="1:7" ht="21.6" thickBot="1" x14ac:dyDescent="0.3">
      <c r="A5" s="352"/>
      <c r="B5" s="8">
        <v>1</v>
      </c>
      <c r="C5" s="8">
        <v>2</v>
      </c>
      <c r="D5" s="8">
        <v>3</v>
      </c>
      <c r="E5" s="8">
        <v>4</v>
      </c>
      <c r="F5" s="8">
        <v>5</v>
      </c>
    </row>
    <row r="6" spans="1:7" x14ac:dyDescent="0.25">
      <c r="A6" s="356" t="s">
        <v>47</v>
      </c>
      <c r="B6" s="359" t="s">
        <v>48</v>
      </c>
      <c r="C6" s="359" t="s">
        <v>51</v>
      </c>
      <c r="D6" s="359" t="s">
        <v>52</v>
      </c>
      <c r="E6" s="359" t="s">
        <v>49</v>
      </c>
      <c r="F6" s="359" t="s">
        <v>50</v>
      </c>
    </row>
    <row r="7" spans="1:7" x14ac:dyDescent="0.25">
      <c r="A7" s="357"/>
      <c r="B7" s="360"/>
      <c r="C7" s="360"/>
      <c r="D7" s="360"/>
      <c r="E7" s="360"/>
      <c r="F7" s="360"/>
    </row>
    <row r="8" spans="1:7" x14ac:dyDescent="0.25">
      <c r="A8" s="357"/>
      <c r="B8" s="360"/>
      <c r="C8" s="360"/>
      <c r="D8" s="360"/>
      <c r="E8" s="360"/>
      <c r="F8" s="360"/>
    </row>
    <row r="9" spans="1:7" x14ac:dyDescent="0.25">
      <c r="A9" s="357"/>
      <c r="B9" s="360"/>
      <c r="C9" s="360"/>
      <c r="D9" s="360"/>
      <c r="E9" s="360"/>
      <c r="F9" s="360"/>
    </row>
    <row r="10" spans="1:7" ht="60" customHeight="1" thickBot="1" x14ac:dyDescent="0.3">
      <c r="A10" s="358"/>
      <c r="B10" s="361"/>
      <c r="C10" s="361"/>
      <c r="D10" s="361"/>
      <c r="E10" s="361"/>
      <c r="F10" s="361"/>
    </row>
    <row r="11" spans="1:7" ht="21.6" thickBot="1" x14ac:dyDescent="0.3">
      <c r="A11" s="11" t="s">
        <v>26</v>
      </c>
      <c r="B11" s="12"/>
      <c r="C11" s="12"/>
      <c r="D11" s="12">
        <v>3</v>
      </c>
      <c r="E11" s="12"/>
      <c r="F11" s="12"/>
      <c r="G11">
        <f>SUM(B11:F11)</f>
        <v>3</v>
      </c>
    </row>
    <row r="28" ht="61.2" customHeight="1" x14ac:dyDescent="0.25"/>
  </sheetData>
  <mergeCells count="9">
    <mergeCell ref="A2:F2"/>
    <mergeCell ref="A4:A5"/>
    <mergeCell ref="B4:F4"/>
    <mergeCell ref="A6:A10"/>
    <mergeCell ref="B6:B10"/>
    <mergeCell ref="C6:C10"/>
    <mergeCell ref="D6:D10"/>
    <mergeCell ref="E6:E10"/>
    <mergeCell ref="F6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25"/>
  <sheetViews>
    <sheetView workbookViewId="0">
      <selection activeCell="D13" sqref="D13"/>
    </sheetView>
  </sheetViews>
  <sheetFormatPr defaultRowHeight="13.8" x14ac:dyDescent="0.25"/>
  <cols>
    <col min="1" max="1" width="16.296875" customWidth="1"/>
    <col min="2" max="2" width="77.59765625" customWidth="1"/>
    <col min="3" max="3" width="7.296875" bestFit="1" customWidth="1"/>
    <col min="4" max="4" width="7.296875" style="5" bestFit="1" customWidth="1"/>
  </cols>
  <sheetData>
    <row r="1" spans="1:4" ht="30.6" x14ac:dyDescent="0.25">
      <c r="A1" s="350" t="s">
        <v>53</v>
      </c>
      <c r="B1" s="350"/>
      <c r="C1" s="350"/>
      <c r="D1" s="350"/>
    </row>
    <row r="2" spans="1:4" ht="14.4" thickBot="1" x14ac:dyDescent="0.3"/>
    <row r="3" spans="1:4" ht="21" x14ac:dyDescent="0.25">
      <c r="A3" s="351" t="s">
        <v>1</v>
      </c>
      <c r="B3" s="351" t="s">
        <v>54</v>
      </c>
      <c r="C3" s="7" t="s">
        <v>46</v>
      </c>
      <c r="D3" s="7" t="s">
        <v>46</v>
      </c>
    </row>
    <row r="4" spans="1:4" ht="21.6" thickBot="1" x14ac:dyDescent="0.3">
      <c r="A4" s="352"/>
      <c r="B4" s="352"/>
      <c r="C4" s="8" t="s">
        <v>55</v>
      </c>
      <c r="D4" s="8" t="s">
        <v>56</v>
      </c>
    </row>
    <row r="5" spans="1:4" ht="21.6" thickBot="1" x14ac:dyDescent="0.3">
      <c r="A5" s="362" t="s">
        <v>58</v>
      </c>
      <c r="B5" s="363"/>
      <c r="C5" s="18"/>
      <c r="D5" s="18"/>
    </row>
    <row r="6" spans="1:4" ht="21.6" thickBot="1" x14ac:dyDescent="0.3">
      <c r="A6" s="368"/>
      <c r="B6" s="291" t="s">
        <v>59</v>
      </c>
      <c r="C6" s="19">
        <v>5</v>
      </c>
      <c r="D6" s="19">
        <f>SUM(D9:D15)</f>
        <v>4</v>
      </c>
    </row>
    <row r="7" spans="1:4" ht="21.6" thickBot="1" x14ac:dyDescent="0.3">
      <c r="A7" s="369"/>
      <c r="B7" s="196" t="s">
        <v>60</v>
      </c>
      <c r="C7" s="364"/>
      <c r="D7" s="364"/>
    </row>
    <row r="8" spans="1:4" ht="42.6" thickBot="1" x14ac:dyDescent="0.3">
      <c r="A8" s="369"/>
      <c r="B8" s="196" t="s">
        <v>61</v>
      </c>
      <c r="C8" s="365"/>
      <c r="D8" s="365"/>
    </row>
    <row r="9" spans="1:4" ht="21.6" thickBot="1" x14ac:dyDescent="0.3">
      <c r="A9" s="369"/>
      <c r="B9" s="196" t="s">
        <v>62</v>
      </c>
      <c r="C9" s="22">
        <v>1</v>
      </c>
      <c r="D9" s="22" t="s">
        <v>63</v>
      </c>
    </row>
    <row r="10" spans="1:4" ht="21.6" thickBot="1" x14ac:dyDescent="0.3">
      <c r="A10" s="369"/>
      <c r="B10" s="196" t="s">
        <v>64</v>
      </c>
      <c r="C10" s="22">
        <v>2</v>
      </c>
      <c r="D10" s="22"/>
    </row>
    <row r="11" spans="1:4" ht="21.6" thickBot="1" x14ac:dyDescent="0.3">
      <c r="A11" s="369"/>
      <c r="B11" s="196" t="s">
        <v>65</v>
      </c>
      <c r="C11" s="22">
        <v>3</v>
      </c>
      <c r="D11" s="22"/>
    </row>
    <row r="12" spans="1:4" ht="21.6" thickBot="1" x14ac:dyDescent="0.3">
      <c r="A12" s="369"/>
      <c r="B12" s="196" t="s">
        <v>66</v>
      </c>
      <c r="C12" s="22">
        <v>4</v>
      </c>
      <c r="D12" s="22">
        <v>4</v>
      </c>
    </row>
    <row r="13" spans="1:4" x14ac:dyDescent="0.25">
      <c r="A13" s="369"/>
      <c r="B13" s="371" t="s">
        <v>67</v>
      </c>
      <c r="C13" s="364">
        <v>5</v>
      </c>
      <c r="D13" s="364"/>
    </row>
    <row r="14" spans="1:4" x14ac:dyDescent="0.25">
      <c r="A14" s="369"/>
      <c r="B14" s="372"/>
      <c r="C14" s="374"/>
      <c r="D14" s="374"/>
    </row>
    <row r="15" spans="1:4" ht="14.4" thickBot="1" x14ac:dyDescent="0.3">
      <c r="A15" s="369"/>
      <c r="B15" s="373"/>
      <c r="C15" s="365"/>
      <c r="D15" s="365"/>
    </row>
    <row r="16" spans="1:4" ht="21.6" thickBot="1" x14ac:dyDescent="0.3">
      <c r="A16" s="369"/>
      <c r="B16" s="291" t="s">
        <v>662</v>
      </c>
      <c r="C16" s="19">
        <v>5</v>
      </c>
      <c r="D16" s="19">
        <f>SUM(D19:D24)</f>
        <v>2</v>
      </c>
    </row>
    <row r="17" spans="1:4" ht="21.6" thickBot="1" x14ac:dyDescent="0.3">
      <c r="A17" s="369"/>
      <c r="B17" s="196" t="s">
        <v>663</v>
      </c>
      <c r="C17" s="364" t="s">
        <v>63</v>
      </c>
      <c r="D17" s="364"/>
    </row>
    <row r="18" spans="1:4" ht="63.6" thickBot="1" x14ac:dyDescent="0.3">
      <c r="A18" s="369"/>
      <c r="B18" s="292" t="s">
        <v>664</v>
      </c>
      <c r="C18" s="365"/>
      <c r="D18" s="365"/>
    </row>
    <row r="19" spans="1:4" ht="21.6" thickBot="1" x14ac:dyDescent="0.3">
      <c r="A19" s="369"/>
      <c r="B19" s="196" t="s">
        <v>665</v>
      </c>
      <c r="C19" s="22">
        <v>1</v>
      </c>
      <c r="D19" s="22"/>
    </row>
    <row r="20" spans="1:4" ht="21" x14ac:dyDescent="0.25">
      <c r="A20" s="369"/>
      <c r="B20" s="178" t="s">
        <v>666</v>
      </c>
      <c r="C20" s="364">
        <v>2</v>
      </c>
      <c r="D20" s="364">
        <v>2</v>
      </c>
    </row>
    <row r="21" spans="1:4" ht="21.6" thickBot="1" x14ac:dyDescent="0.3">
      <c r="A21" s="369"/>
      <c r="B21" s="196" t="s">
        <v>667</v>
      </c>
      <c r="C21" s="365"/>
      <c r="D21" s="365"/>
    </row>
    <row r="22" spans="1:4" ht="42.6" thickBot="1" x14ac:dyDescent="0.3">
      <c r="A22" s="369"/>
      <c r="B22" s="196" t="s">
        <v>668</v>
      </c>
      <c r="C22" s="22">
        <v>3</v>
      </c>
      <c r="D22" s="22"/>
    </row>
    <row r="23" spans="1:4" ht="21.6" thickBot="1" x14ac:dyDescent="0.3">
      <c r="A23" s="369"/>
      <c r="B23" s="196" t="s">
        <v>669</v>
      </c>
      <c r="C23" s="22">
        <v>4</v>
      </c>
      <c r="D23" s="22"/>
    </row>
    <row r="24" spans="1:4" ht="21.6" thickBot="1" x14ac:dyDescent="0.3">
      <c r="A24" s="370"/>
      <c r="B24" s="196" t="s">
        <v>670</v>
      </c>
      <c r="C24" s="22">
        <v>5</v>
      </c>
      <c r="D24" s="22"/>
    </row>
    <row r="25" spans="1:4" ht="21.6" thickBot="1" x14ac:dyDescent="0.3">
      <c r="A25" s="366" t="s">
        <v>125</v>
      </c>
      <c r="B25" s="367"/>
      <c r="C25" s="12">
        <v>10</v>
      </c>
      <c r="D25" s="12">
        <f>D16+D6</f>
        <v>6</v>
      </c>
    </row>
  </sheetData>
  <mergeCells count="15">
    <mergeCell ref="A25:B25"/>
    <mergeCell ref="A6:A24"/>
    <mergeCell ref="C7:C8"/>
    <mergeCell ref="D7:D8"/>
    <mergeCell ref="B13:B15"/>
    <mergeCell ref="C13:C15"/>
    <mergeCell ref="D13:D15"/>
    <mergeCell ref="C17:C18"/>
    <mergeCell ref="D17:D18"/>
    <mergeCell ref="C20:C21"/>
    <mergeCell ref="A1:D1"/>
    <mergeCell ref="A3:A4"/>
    <mergeCell ref="B3:B4"/>
    <mergeCell ref="A5:B5"/>
    <mergeCell ref="D20:D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88"/>
  <sheetViews>
    <sheetView workbookViewId="0">
      <selection activeCell="D13" sqref="D13"/>
    </sheetView>
  </sheetViews>
  <sheetFormatPr defaultColWidth="74" defaultRowHeight="13.8" x14ac:dyDescent="0.25"/>
  <cols>
    <col min="1" max="1" width="11.296875" customWidth="1"/>
    <col min="2" max="2" width="85" bestFit="1" customWidth="1"/>
    <col min="3" max="3" width="13.296875" customWidth="1"/>
    <col min="4" max="4" width="15.69921875" style="5" customWidth="1"/>
    <col min="5" max="5" width="30.3984375" bestFit="1" customWidth="1"/>
    <col min="6" max="6" width="48.69921875" customWidth="1"/>
    <col min="7" max="7" width="4.296875" bestFit="1" customWidth="1"/>
    <col min="8" max="8" width="3.8984375" bestFit="1" customWidth="1"/>
  </cols>
  <sheetData>
    <row r="1" spans="1:5" ht="30.6" x14ac:dyDescent="0.25">
      <c r="A1" s="350" t="s">
        <v>78</v>
      </c>
      <c r="B1" s="350"/>
      <c r="C1" s="350"/>
      <c r="D1" s="350"/>
    </row>
    <row r="2" spans="1:5" ht="31.2" thickBot="1" x14ac:dyDescent="0.3">
      <c r="A2" s="6" t="s">
        <v>605</v>
      </c>
      <c r="B2" s="230"/>
      <c r="C2" s="230"/>
      <c r="D2" s="230"/>
    </row>
    <row r="3" spans="1:5" ht="21.6" thickBot="1" x14ac:dyDescent="0.3">
      <c r="A3" s="351" t="s">
        <v>1</v>
      </c>
      <c r="B3" s="351" t="s">
        <v>54</v>
      </c>
      <c r="C3" s="353" t="s">
        <v>46</v>
      </c>
      <c r="D3" s="355"/>
    </row>
    <row r="4" spans="1:5" ht="21.6" thickBot="1" x14ac:dyDescent="0.3">
      <c r="A4" s="352"/>
      <c r="B4" s="352"/>
      <c r="C4" s="227" t="s">
        <v>55</v>
      </c>
      <c r="D4" s="8" t="s">
        <v>606</v>
      </c>
    </row>
    <row r="5" spans="1:5" ht="21.6" thickBot="1" x14ac:dyDescent="0.3">
      <c r="A5" s="362" t="s">
        <v>78</v>
      </c>
      <c r="B5" s="363"/>
      <c r="C5" s="228"/>
      <c r="D5" s="229"/>
      <c r="E5" s="41"/>
    </row>
    <row r="6" spans="1:5" x14ac:dyDescent="0.25">
      <c r="A6" s="368"/>
      <c r="B6" s="396" t="s">
        <v>605</v>
      </c>
      <c r="C6" s="398">
        <v>5</v>
      </c>
      <c r="D6" s="398"/>
    </row>
    <row r="7" spans="1:5" ht="14.4" thickBot="1" x14ac:dyDescent="0.3">
      <c r="A7" s="369"/>
      <c r="B7" s="397"/>
      <c r="C7" s="399"/>
      <c r="D7" s="399"/>
    </row>
    <row r="8" spans="1:5" ht="21.6" thickBot="1" x14ac:dyDescent="0.3">
      <c r="A8" s="369"/>
      <c r="B8" s="20" t="s">
        <v>608</v>
      </c>
      <c r="C8" s="22"/>
      <c r="D8" s="22"/>
    </row>
    <row r="9" spans="1:5" ht="42.6" thickBot="1" x14ac:dyDescent="0.3">
      <c r="A9" s="369"/>
      <c r="B9" s="131" t="s">
        <v>609</v>
      </c>
      <c r="C9" s="22">
        <v>1</v>
      </c>
      <c r="D9" s="22">
        <v>1</v>
      </c>
    </row>
    <row r="10" spans="1:5" ht="21.6" thickBot="1" x14ac:dyDescent="0.3">
      <c r="A10" s="369"/>
      <c r="B10" s="20" t="s">
        <v>610</v>
      </c>
      <c r="C10" s="22">
        <v>1</v>
      </c>
      <c r="D10" s="22">
        <v>1</v>
      </c>
    </row>
    <row r="11" spans="1:5" ht="21" x14ac:dyDescent="0.25">
      <c r="A11" s="369"/>
      <c r="B11" s="24" t="s">
        <v>611</v>
      </c>
      <c r="C11" s="364">
        <v>1</v>
      </c>
      <c r="D11" s="364">
        <v>1</v>
      </c>
    </row>
    <row r="12" spans="1:5" ht="21" x14ac:dyDescent="0.25">
      <c r="A12" s="369"/>
      <c r="B12" s="10" t="s">
        <v>612</v>
      </c>
      <c r="C12" s="374"/>
      <c r="D12" s="374"/>
    </row>
    <row r="13" spans="1:5" ht="21" x14ac:dyDescent="0.25">
      <c r="A13" s="369"/>
      <c r="B13" s="10" t="s">
        <v>607</v>
      </c>
      <c r="C13" s="374"/>
      <c r="D13" s="374"/>
    </row>
    <row r="14" spans="1:5" ht="21" x14ac:dyDescent="0.25">
      <c r="A14" s="369"/>
      <c r="B14" s="10" t="s">
        <v>613</v>
      </c>
      <c r="C14" s="374"/>
      <c r="D14" s="374"/>
    </row>
    <row r="15" spans="1:5" ht="21.6" thickBot="1" x14ac:dyDescent="0.3">
      <c r="A15" s="369"/>
      <c r="B15" s="166" t="s">
        <v>614</v>
      </c>
      <c r="C15" s="365"/>
      <c r="D15" s="365"/>
    </row>
    <row r="16" spans="1:5" ht="42.6" thickBot="1" x14ac:dyDescent="0.3">
      <c r="A16" s="369"/>
      <c r="B16" s="131" t="s">
        <v>615</v>
      </c>
      <c r="C16" s="22">
        <v>1</v>
      </c>
      <c r="D16" s="22">
        <v>1</v>
      </c>
    </row>
    <row r="17" spans="1:4" ht="21.6" thickBot="1" x14ac:dyDescent="0.3">
      <c r="A17" s="370"/>
      <c r="B17" s="131" t="s">
        <v>616</v>
      </c>
      <c r="C17" s="22">
        <v>1</v>
      </c>
      <c r="D17" s="22">
        <v>1</v>
      </c>
    </row>
    <row r="18" spans="1:4" ht="21.6" thickBot="1" x14ac:dyDescent="0.3">
      <c r="A18" s="366" t="s">
        <v>125</v>
      </c>
      <c r="B18" s="367"/>
      <c r="C18" s="12">
        <v>5</v>
      </c>
      <c r="D18" s="12">
        <f>SUM(D9:D17)</f>
        <v>5</v>
      </c>
    </row>
    <row r="19" spans="1:4" ht="21" x14ac:dyDescent="0.25">
      <c r="A19" s="232"/>
      <c r="B19" s="232"/>
      <c r="C19" s="232"/>
      <c r="D19" s="232"/>
    </row>
    <row r="20" spans="1:4" ht="21" x14ac:dyDescent="0.25">
      <c r="A20" s="6" t="s">
        <v>617</v>
      </c>
    </row>
    <row r="21" spans="1:4" ht="21.6" thickBot="1" x14ac:dyDescent="0.3">
      <c r="A21" s="69"/>
    </row>
    <row r="22" spans="1:4" ht="21.6" thickBot="1" x14ac:dyDescent="0.3">
      <c r="A22" s="351" t="s">
        <v>1</v>
      </c>
      <c r="B22" s="351" t="s">
        <v>54</v>
      </c>
      <c r="C22" s="353" t="s">
        <v>46</v>
      </c>
      <c r="D22" s="355"/>
    </row>
    <row r="23" spans="1:4" ht="21.6" thickBot="1" x14ac:dyDescent="0.3">
      <c r="A23" s="352"/>
      <c r="B23" s="352"/>
      <c r="C23" s="227" t="s">
        <v>618</v>
      </c>
      <c r="D23" s="8" t="s">
        <v>606</v>
      </c>
    </row>
    <row r="24" spans="1:4" ht="21.6" thickBot="1" x14ac:dyDescent="0.3">
      <c r="A24" s="362" t="s">
        <v>78</v>
      </c>
      <c r="B24" s="363"/>
      <c r="C24" s="228"/>
      <c r="D24" s="18"/>
    </row>
    <row r="25" spans="1:4" ht="42.6" thickBot="1" x14ac:dyDescent="0.3">
      <c r="A25" s="393"/>
      <c r="B25" s="231" t="s">
        <v>619</v>
      </c>
      <c r="C25" s="19">
        <v>5</v>
      </c>
      <c r="D25" s="42"/>
    </row>
    <row r="26" spans="1:4" ht="21.6" thickBot="1" x14ac:dyDescent="0.3">
      <c r="A26" s="394"/>
      <c r="B26" s="166" t="s">
        <v>620</v>
      </c>
      <c r="C26" s="22">
        <v>1</v>
      </c>
      <c r="D26" s="22">
        <v>1</v>
      </c>
    </row>
    <row r="27" spans="1:4" ht="21.6" thickBot="1" x14ac:dyDescent="0.3">
      <c r="A27" s="394"/>
      <c r="B27" s="166" t="s">
        <v>621</v>
      </c>
      <c r="C27" s="22">
        <v>1</v>
      </c>
      <c r="D27" s="22">
        <v>1</v>
      </c>
    </row>
    <row r="28" spans="1:4" ht="21.6" thickBot="1" x14ac:dyDescent="0.3">
      <c r="A28" s="394"/>
      <c r="B28" s="166" t="s">
        <v>622</v>
      </c>
      <c r="C28" s="22">
        <v>1</v>
      </c>
      <c r="D28" s="22">
        <v>1</v>
      </c>
    </row>
    <row r="29" spans="1:4" ht="21.6" thickBot="1" x14ac:dyDescent="0.3">
      <c r="A29" s="394"/>
      <c r="B29" s="166" t="s">
        <v>623</v>
      </c>
      <c r="C29" s="22">
        <v>1</v>
      </c>
      <c r="D29" s="22">
        <v>1</v>
      </c>
    </row>
    <row r="30" spans="1:4" ht="21.6" thickBot="1" x14ac:dyDescent="0.3">
      <c r="A30" s="395"/>
      <c r="B30" s="166" t="s">
        <v>624</v>
      </c>
      <c r="C30" s="22">
        <v>1</v>
      </c>
      <c r="D30" s="22">
        <v>1</v>
      </c>
    </row>
    <row r="31" spans="1:4" ht="21.6" thickBot="1" x14ac:dyDescent="0.3">
      <c r="A31" s="366" t="s">
        <v>125</v>
      </c>
      <c r="B31" s="367"/>
      <c r="C31" s="12">
        <v>5</v>
      </c>
      <c r="D31" s="12">
        <f>SUM(D26:D30)</f>
        <v>5</v>
      </c>
    </row>
    <row r="33" spans="1:4" ht="19.2" customHeight="1" x14ac:dyDescent="0.25">
      <c r="A33" s="230"/>
      <c r="B33" s="230"/>
      <c r="C33" s="230"/>
      <c r="D33" s="230"/>
    </row>
    <row r="34" spans="1:4" ht="21" x14ac:dyDescent="0.25">
      <c r="A34" s="6" t="s">
        <v>79</v>
      </c>
    </row>
    <row r="35" spans="1:4" ht="14.4" thickBot="1" x14ac:dyDescent="0.3">
      <c r="A35" s="41"/>
    </row>
    <row r="36" spans="1:4" ht="21" x14ac:dyDescent="0.25">
      <c r="A36" s="351" t="s">
        <v>1</v>
      </c>
      <c r="B36" s="351" t="s">
        <v>54</v>
      </c>
      <c r="C36" s="7" t="s">
        <v>46</v>
      </c>
      <c r="D36" s="7" t="s">
        <v>46</v>
      </c>
    </row>
    <row r="37" spans="1:4" ht="21.6" thickBot="1" x14ac:dyDescent="0.3">
      <c r="A37" s="352"/>
      <c r="B37" s="352"/>
      <c r="C37" s="8" t="s">
        <v>55</v>
      </c>
      <c r="D37" s="8" t="s">
        <v>56</v>
      </c>
    </row>
    <row r="38" spans="1:4" ht="21.6" thickBot="1" x14ac:dyDescent="0.3">
      <c r="A38" s="362" t="s">
        <v>78</v>
      </c>
      <c r="B38" s="363"/>
      <c r="C38" s="18"/>
      <c r="D38" s="18"/>
    </row>
    <row r="39" spans="1:4" ht="21.6" thickBot="1" x14ac:dyDescent="0.3">
      <c r="A39" s="386" t="s">
        <v>79</v>
      </c>
      <c r="B39" s="387"/>
      <c r="C39" s="42"/>
      <c r="D39" s="42"/>
    </row>
    <row r="40" spans="1:4" ht="21.6" thickBot="1" x14ac:dyDescent="0.3">
      <c r="A40" s="388">
        <v>1</v>
      </c>
      <c r="B40" s="148" t="s">
        <v>80</v>
      </c>
      <c r="C40" s="153">
        <v>3</v>
      </c>
      <c r="D40" s="255">
        <f>SUM(D41:D43)</f>
        <v>3</v>
      </c>
    </row>
    <row r="41" spans="1:4" ht="21.6" thickBot="1" x14ac:dyDescent="0.3">
      <c r="A41" s="389"/>
      <c r="B41" s="196" t="s">
        <v>81</v>
      </c>
      <c r="C41" s="43">
        <v>1</v>
      </c>
      <c r="D41" s="22">
        <v>1</v>
      </c>
    </row>
    <row r="42" spans="1:4" ht="21.6" thickBot="1" x14ac:dyDescent="0.3">
      <c r="A42" s="389"/>
      <c r="B42" s="196" t="s">
        <v>82</v>
      </c>
      <c r="C42" s="43">
        <v>1</v>
      </c>
      <c r="D42" s="22">
        <v>1</v>
      </c>
    </row>
    <row r="43" spans="1:4" ht="21.6" thickBot="1" x14ac:dyDescent="0.3">
      <c r="A43" s="390"/>
      <c r="B43" s="196" t="s">
        <v>83</v>
      </c>
      <c r="C43" s="43">
        <v>1</v>
      </c>
      <c r="D43" s="22">
        <v>1</v>
      </c>
    </row>
    <row r="44" spans="1:4" ht="21.6" thickBot="1" x14ac:dyDescent="0.3">
      <c r="A44" s="391">
        <v>2</v>
      </c>
      <c r="B44" s="148" t="s">
        <v>84</v>
      </c>
      <c r="C44" s="153">
        <v>6</v>
      </c>
      <c r="D44" s="255">
        <f>SUM(D45:D50)</f>
        <v>6</v>
      </c>
    </row>
    <row r="45" spans="1:4" ht="21.6" thickBot="1" x14ac:dyDescent="0.3">
      <c r="A45" s="406"/>
      <c r="B45" s="196" t="s">
        <v>85</v>
      </c>
      <c r="C45" s="46">
        <v>1</v>
      </c>
      <c r="D45" s="22">
        <v>1</v>
      </c>
    </row>
    <row r="46" spans="1:4" ht="21.6" thickBot="1" x14ac:dyDescent="0.3">
      <c r="A46" s="406"/>
      <c r="B46" s="196" t="s">
        <v>86</v>
      </c>
      <c r="C46" s="46">
        <v>1</v>
      </c>
      <c r="D46" s="22">
        <v>1</v>
      </c>
    </row>
    <row r="47" spans="1:4" ht="63.6" thickBot="1" x14ac:dyDescent="0.3">
      <c r="A47" s="406"/>
      <c r="B47" s="196" t="s">
        <v>87</v>
      </c>
      <c r="C47" s="43">
        <v>1</v>
      </c>
      <c r="D47" s="22">
        <v>1</v>
      </c>
    </row>
    <row r="48" spans="1:4" ht="21.6" thickBot="1" x14ac:dyDescent="0.3">
      <c r="A48" s="406"/>
      <c r="B48" s="196" t="s">
        <v>88</v>
      </c>
      <c r="C48" s="46">
        <v>1</v>
      </c>
      <c r="D48" s="22">
        <v>1</v>
      </c>
    </row>
    <row r="49" spans="1:4" ht="42.6" thickBot="1" x14ac:dyDescent="0.3">
      <c r="A49" s="406"/>
      <c r="B49" s="196" t="s">
        <v>89</v>
      </c>
      <c r="C49" s="46">
        <v>1</v>
      </c>
      <c r="D49" s="22">
        <v>1</v>
      </c>
    </row>
    <row r="50" spans="1:4" ht="42.6" thickBot="1" x14ac:dyDescent="0.3">
      <c r="A50" s="392"/>
      <c r="B50" s="197" t="s">
        <v>90</v>
      </c>
      <c r="C50" s="22">
        <v>1</v>
      </c>
      <c r="D50" s="22">
        <v>1</v>
      </c>
    </row>
    <row r="51" spans="1:4" ht="21.6" thickBot="1" x14ac:dyDescent="0.3">
      <c r="A51" s="45">
        <v>3</v>
      </c>
      <c r="B51" s="249" t="s">
        <v>91</v>
      </c>
      <c r="C51" s="153">
        <v>16</v>
      </c>
      <c r="D51" s="255">
        <f>SUM(D53:D71)</f>
        <v>16</v>
      </c>
    </row>
    <row r="52" spans="1:4" ht="21.6" thickBot="1" x14ac:dyDescent="0.3">
      <c r="A52" s="26"/>
      <c r="B52" s="49" t="s">
        <v>92</v>
      </c>
      <c r="C52" s="50"/>
      <c r="D52" s="50"/>
    </row>
    <row r="53" spans="1:4" ht="21.6" thickBot="1" x14ac:dyDescent="0.3">
      <c r="A53" s="26"/>
      <c r="B53" s="52" t="s">
        <v>93</v>
      </c>
      <c r="C53" s="43">
        <v>1</v>
      </c>
      <c r="D53" s="22">
        <v>1</v>
      </c>
    </row>
    <row r="54" spans="1:4" ht="21.6" thickBot="1" x14ac:dyDescent="0.3">
      <c r="A54" s="26"/>
      <c r="B54" s="52" t="s">
        <v>94</v>
      </c>
      <c r="C54" s="43">
        <v>1</v>
      </c>
      <c r="D54" s="22">
        <v>1</v>
      </c>
    </row>
    <row r="55" spans="1:4" ht="42.6" thickBot="1" x14ac:dyDescent="0.3">
      <c r="A55" s="26"/>
      <c r="B55" s="52" t="s">
        <v>95</v>
      </c>
      <c r="C55" s="43">
        <v>1</v>
      </c>
      <c r="D55" s="22">
        <v>1</v>
      </c>
    </row>
    <row r="56" spans="1:4" ht="21.6" thickBot="1" x14ac:dyDescent="0.3">
      <c r="A56" s="26"/>
      <c r="B56" s="52" t="s">
        <v>96</v>
      </c>
      <c r="C56" s="43">
        <v>1</v>
      </c>
      <c r="D56" s="22">
        <v>1</v>
      </c>
    </row>
    <row r="57" spans="1:4" ht="21.6" thickBot="1" x14ac:dyDescent="0.3">
      <c r="A57" s="26"/>
      <c r="B57" s="52" t="s">
        <v>97</v>
      </c>
      <c r="C57" s="43">
        <v>1</v>
      </c>
      <c r="D57" s="22">
        <v>1</v>
      </c>
    </row>
    <row r="58" spans="1:4" ht="21.6" thickBot="1" x14ac:dyDescent="0.3">
      <c r="A58" s="26"/>
      <c r="B58" s="52" t="s">
        <v>98</v>
      </c>
      <c r="C58" s="43">
        <v>1</v>
      </c>
      <c r="D58" s="22">
        <v>1</v>
      </c>
    </row>
    <row r="59" spans="1:4" ht="21.6" thickBot="1" x14ac:dyDescent="0.3">
      <c r="A59" s="26"/>
      <c r="B59" s="52" t="s">
        <v>99</v>
      </c>
      <c r="C59" s="43">
        <v>1</v>
      </c>
      <c r="D59" s="22">
        <v>1</v>
      </c>
    </row>
    <row r="60" spans="1:4" ht="21.6" thickBot="1" x14ac:dyDescent="0.3">
      <c r="A60" s="26"/>
      <c r="B60" s="52" t="s">
        <v>100</v>
      </c>
      <c r="C60" s="43">
        <v>1</v>
      </c>
      <c r="D60" s="22">
        <v>1</v>
      </c>
    </row>
    <row r="61" spans="1:4" ht="21.6" thickBot="1" x14ac:dyDescent="0.3">
      <c r="A61" s="26"/>
      <c r="B61" s="52" t="s">
        <v>101</v>
      </c>
      <c r="C61" s="43">
        <v>1</v>
      </c>
      <c r="D61" s="22">
        <v>1</v>
      </c>
    </row>
    <row r="62" spans="1:4" ht="21.6" thickBot="1" x14ac:dyDescent="0.3">
      <c r="A62" s="26"/>
      <c r="B62" s="49" t="s">
        <v>102</v>
      </c>
      <c r="C62" s="50"/>
      <c r="D62" s="50"/>
    </row>
    <row r="63" spans="1:4" ht="21" x14ac:dyDescent="0.25">
      <c r="A63" s="26"/>
      <c r="B63" s="10" t="s">
        <v>103</v>
      </c>
      <c r="C63" s="391">
        <v>1</v>
      </c>
      <c r="D63" s="364">
        <v>1</v>
      </c>
    </row>
    <row r="64" spans="1:4" ht="63.6" thickBot="1" x14ac:dyDescent="0.3">
      <c r="A64" s="26"/>
      <c r="B64" s="53" t="s">
        <v>104</v>
      </c>
      <c r="C64" s="392"/>
      <c r="D64" s="365"/>
    </row>
    <row r="65" spans="1:4" ht="21.6" thickBot="1" x14ac:dyDescent="0.3">
      <c r="A65" s="26"/>
      <c r="B65" s="21" t="s">
        <v>105</v>
      </c>
      <c r="C65" s="43">
        <v>1</v>
      </c>
      <c r="D65" s="22">
        <v>1</v>
      </c>
    </row>
    <row r="66" spans="1:4" ht="21.6" thickBot="1" x14ac:dyDescent="0.3">
      <c r="A66" s="26"/>
      <c r="B66" s="51" t="s">
        <v>106</v>
      </c>
      <c r="C66" s="51"/>
      <c r="D66" s="50"/>
    </row>
    <row r="67" spans="1:4" ht="21.6" thickBot="1" x14ac:dyDescent="0.3">
      <c r="A67" s="26"/>
      <c r="B67" s="44" t="s">
        <v>107</v>
      </c>
      <c r="C67" s="43">
        <v>1</v>
      </c>
      <c r="D67" s="22">
        <v>1</v>
      </c>
    </row>
    <row r="68" spans="1:4" ht="42.6" thickBot="1" x14ac:dyDescent="0.3">
      <c r="A68" s="26"/>
      <c r="B68" s="44" t="s">
        <v>108</v>
      </c>
      <c r="C68" s="43">
        <v>1</v>
      </c>
      <c r="D68" s="22">
        <v>1</v>
      </c>
    </row>
    <row r="69" spans="1:4" ht="21.6" thickBot="1" x14ac:dyDescent="0.3">
      <c r="A69" s="26">
        <v>3</v>
      </c>
      <c r="B69" s="44" t="s">
        <v>109</v>
      </c>
      <c r="C69" s="43">
        <v>1</v>
      </c>
      <c r="D69" s="22">
        <v>1</v>
      </c>
    </row>
    <row r="70" spans="1:4" ht="21.6" thickBot="1" x14ac:dyDescent="0.3">
      <c r="A70" s="47"/>
      <c r="B70" s="44" t="s">
        <v>110</v>
      </c>
      <c r="C70" s="22">
        <v>1</v>
      </c>
      <c r="D70" s="22">
        <v>1</v>
      </c>
    </row>
    <row r="71" spans="1:4" ht="21.6" thickBot="1" x14ac:dyDescent="0.3">
      <c r="A71" s="47"/>
      <c r="B71" s="44" t="s">
        <v>111</v>
      </c>
      <c r="C71" s="22">
        <v>1</v>
      </c>
      <c r="D71" s="22">
        <v>1</v>
      </c>
    </row>
    <row r="72" spans="1:4" ht="21.6" thickBot="1" x14ac:dyDescent="0.3">
      <c r="A72" s="48"/>
      <c r="B72" s="377"/>
      <c r="C72" s="378"/>
      <c r="D72" s="379"/>
    </row>
    <row r="73" spans="1:4" ht="21" x14ac:dyDescent="0.25">
      <c r="A73" s="380">
        <v>4</v>
      </c>
      <c r="B73" s="250" t="s">
        <v>112</v>
      </c>
      <c r="C73" s="400">
        <v>2</v>
      </c>
      <c r="D73" s="403">
        <f>SUM(D80:D81)</f>
        <v>2</v>
      </c>
    </row>
    <row r="74" spans="1:4" ht="42" x14ac:dyDescent="0.25">
      <c r="A74" s="381"/>
      <c r="B74" s="251" t="s">
        <v>113</v>
      </c>
      <c r="C74" s="401"/>
      <c r="D74" s="404"/>
    </row>
    <row r="75" spans="1:4" ht="21" x14ac:dyDescent="0.25">
      <c r="A75" s="381"/>
      <c r="B75" s="252" t="s">
        <v>114</v>
      </c>
      <c r="C75" s="401"/>
      <c r="D75" s="404"/>
    </row>
    <row r="76" spans="1:4" ht="21" x14ac:dyDescent="0.25">
      <c r="A76" s="381"/>
      <c r="B76" s="252" t="s">
        <v>115</v>
      </c>
      <c r="C76" s="401"/>
      <c r="D76" s="404"/>
    </row>
    <row r="77" spans="1:4" ht="21" x14ac:dyDescent="0.25">
      <c r="A77" s="381"/>
      <c r="B77" s="252" t="s">
        <v>116</v>
      </c>
      <c r="C77" s="401"/>
      <c r="D77" s="404"/>
    </row>
    <row r="78" spans="1:4" ht="21" x14ac:dyDescent="0.25">
      <c r="A78" s="381"/>
      <c r="B78" s="252" t="s">
        <v>117</v>
      </c>
      <c r="C78" s="401"/>
      <c r="D78" s="404"/>
    </row>
    <row r="79" spans="1:4" ht="21.6" thickBot="1" x14ac:dyDescent="0.3">
      <c r="A79" s="381"/>
      <c r="B79" s="253" t="s">
        <v>118</v>
      </c>
      <c r="C79" s="402"/>
      <c r="D79" s="405"/>
    </row>
    <row r="80" spans="1:4" ht="21.6" thickBot="1" x14ac:dyDescent="0.3">
      <c r="A80" s="381"/>
      <c r="B80" s="52" t="s">
        <v>119</v>
      </c>
      <c r="C80" s="22">
        <v>1</v>
      </c>
      <c r="D80" s="22">
        <v>1</v>
      </c>
    </row>
    <row r="81" spans="1:4" ht="21.6" thickBot="1" x14ac:dyDescent="0.3">
      <c r="A81" s="381"/>
      <c r="B81" s="52" t="s">
        <v>120</v>
      </c>
      <c r="C81" s="43">
        <v>1</v>
      </c>
      <c r="D81" s="22">
        <v>1</v>
      </c>
    </row>
    <row r="82" spans="1:4" ht="21.6" thickBot="1" x14ac:dyDescent="0.3">
      <c r="A82" s="382"/>
      <c r="B82" s="383"/>
      <c r="C82" s="384"/>
      <c r="D82" s="385"/>
    </row>
    <row r="83" spans="1:4" ht="21.6" thickBot="1" x14ac:dyDescent="0.3">
      <c r="A83" s="407">
        <v>5</v>
      </c>
      <c r="B83" s="148" t="s">
        <v>121</v>
      </c>
      <c r="C83" s="400">
        <v>3</v>
      </c>
      <c r="D83" s="403">
        <f>SUM(D85:D87)</f>
        <v>3</v>
      </c>
    </row>
    <row r="84" spans="1:4" ht="21.6" thickBot="1" x14ac:dyDescent="0.3">
      <c r="A84" s="408"/>
      <c r="B84" s="254" t="s">
        <v>121</v>
      </c>
      <c r="C84" s="402"/>
      <c r="D84" s="405"/>
    </row>
    <row r="85" spans="1:4" ht="21.6" thickBot="1" x14ac:dyDescent="0.3">
      <c r="A85" s="408"/>
      <c r="B85" s="44" t="s">
        <v>122</v>
      </c>
      <c r="C85" s="43">
        <v>1</v>
      </c>
      <c r="D85" s="22">
        <v>1</v>
      </c>
    </row>
    <row r="86" spans="1:4" ht="21.6" thickBot="1" x14ac:dyDescent="0.3">
      <c r="A86" s="408"/>
      <c r="B86" s="44" t="s">
        <v>123</v>
      </c>
      <c r="C86" s="43">
        <v>1</v>
      </c>
      <c r="D86" s="22">
        <v>1</v>
      </c>
    </row>
    <row r="87" spans="1:4" ht="42.6" thickBot="1" x14ac:dyDescent="0.3">
      <c r="A87" s="409"/>
      <c r="B87" s="56" t="s">
        <v>124</v>
      </c>
      <c r="C87" s="43">
        <v>1</v>
      </c>
      <c r="D87" s="22">
        <v>1</v>
      </c>
    </row>
    <row r="88" spans="1:4" ht="21.6" thickBot="1" x14ac:dyDescent="0.3">
      <c r="A88" s="375" t="s">
        <v>125</v>
      </c>
      <c r="B88" s="376"/>
      <c r="C88" s="57">
        <v>30</v>
      </c>
      <c r="D88" s="12">
        <f>D40+D44+D51+D73+D83</f>
        <v>30</v>
      </c>
    </row>
  </sheetData>
  <mergeCells count="35">
    <mergeCell ref="A31:B31"/>
    <mergeCell ref="C73:C79"/>
    <mergeCell ref="D73:D79"/>
    <mergeCell ref="C83:C84"/>
    <mergeCell ref="D83:D84"/>
    <mergeCell ref="A44:A50"/>
    <mergeCell ref="A83:A87"/>
    <mergeCell ref="B22:B23"/>
    <mergeCell ref="C22:D22"/>
    <mergeCell ref="A24:B24"/>
    <mergeCell ref="A25:A30"/>
    <mergeCell ref="A5:B5"/>
    <mergeCell ref="A6:A17"/>
    <mergeCell ref="B6:B7"/>
    <mergeCell ref="C6:C7"/>
    <mergeCell ref="D6:D7"/>
    <mergeCell ref="C11:C15"/>
    <mergeCell ref="D11:D15"/>
    <mergeCell ref="A22:A23"/>
    <mergeCell ref="A88:B88"/>
    <mergeCell ref="A1:D1"/>
    <mergeCell ref="B3:B4"/>
    <mergeCell ref="C3:D3"/>
    <mergeCell ref="A18:B18"/>
    <mergeCell ref="B72:D72"/>
    <mergeCell ref="A73:A82"/>
    <mergeCell ref="B82:D82"/>
    <mergeCell ref="A38:B38"/>
    <mergeCell ref="A39:B39"/>
    <mergeCell ref="A40:A43"/>
    <mergeCell ref="C63:C64"/>
    <mergeCell ref="D63:D64"/>
    <mergeCell ref="A36:A37"/>
    <mergeCell ref="B36:B37"/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E11"/>
  <sheetViews>
    <sheetView workbookViewId="0">
      <selection activeCell="D13" sqref="D13"/>
    </sheetView>
  </sheetViews>
  <sheetFormatPr defaultRowHeight="13.8" x14ac:dyDescent="0.25"/>
  <cols>
    <col min="1" max="1" width="13.296875" customWidth="1"/>
    <col min="2" max="2" width="55.296875" bestFit="1" customWidth="1"/>
    <col min="3" max="4" width="7.296875" bestFit="1" customWidth="1"/>
    <col min="5" max="5" width="28.69921875" bestFit="1" customWidth="1"/>
  </cols>
  <sheetData>
    <row r="1" spans="1:5" ht="30.6" x14ac:dyDescent="0.25">
      <c r="A1" s="350" t="s">
        <v>68</v>
      </c>
      <c r="B1" s="350"/>
      <c r="C1" s="350"/>
      <c r="D1" s="350"/>
      <c r="E1" s="350"/>
    </row>
    <row r="2" spans="1:5" ht="21.6" thickBot="1" x14ac:dyDescent="0.3">
      <c r="A2" s="6"/>
    </row>
    <row r="3" spans="1:5" ht="41.4" customHeight="1" x14ac:dyDescent="0.25">
      <c r="A3" s="415" t="s">
        <v>1</v>
      </c>
      <c r="B3" s="415" t="s">
        <v>54</v>
      </c>
      <c r="C3" s="29" t="s">
        <v>46</v>
      </c>
      <c r="D3" s="29" t="s">
        <v>46</v>
      </c>
      <c r="E3" s="415" t="s">
        <v>57</v>
      </c>
    </row>
    <row r="4" spans="1:5" ht="21.6" thickBot="1" x14ac:dyDescent="0.3">
      <c r="A4" s="416"/>
      <c r="B4" s="416"/>
      <c r="C4" s="30" t="s">
        <v>55</v>
      </c>
      <c r="D4" s="30" t="s">
        <v>56</v>
      </c>
      <c r="E4" s="416"/>
    </row>
    <row r="5" spans="1:5" ht="21.6" thickBot="1" x14ac:dyDescent="0.3">
      <c r="A5" s="417" t="s">
        <v>69</v>
      </c>
      <c r="B5" s="418"/>
      <c r="C5" s="31"/>
      <c r="D5" s="31"/>
      <c r="E5" s="31"/>
    </row>
    <row r="6" spans="1:5" ht="21.6" thickBot="1" x14ac:dyDescent="0.3">
      <c r="A6" s="410"/>
      <c r="B6" s="32" t="s">
        <v>70</v>
      </c>
      <c r="C6" s="34">
        <v>1</v>
      </c>
      <c r="D6" s="35"/>
      <c r="E6" s="36" t="s">
        <v>71</v>
      </c>
    </row>
    <row r="7" spans="1:5" ht="21.6" thickBot="1" x14ac:dyDescent="0.3">
      <c r="A7" s="411"/>
      <c r="B7" s="32" t="s">
        <v>73</v>
      </c>
      <c r="C7" s="34">
        <v>2</v>
      </c>
      <c r="D7" s="35">
        <v>2</v>
      </c>
      <c r="E7" s="36" t="s">
        <v>72</v>
      </c>
    </row>
    <row r="8" spans="1:5" ht="21.6" thickBot="1" x14ac:dyDescent="0.3">
      <c r="A8" s="411"/>
      <c r="B8" s="32" t="s">
        <v>74</v>
      </c>
      <c r="C8" s="34">
        <v>3</v>
      </c>
      <c r="D8" s="35"/>
      <c r="E8" s="37"/>
    </row>
    <row r="9" spans="1:5" ht="21.6" thickBot="1" x14ac:dyDescent="0.3">
      <c r="A9" s="411"/>
      <c r="B9" s="32" t="s">
        <v>75</v>
      </c>
      <c r="C9" s="34">
        <v>4</v>
      </c>
      <c r="D9" s="35"/>
      <c r="E9" s="37"/>
    </row>
    <row r="10" spans="1:5" ht="21.6" thickBot="1" x14ac:dyDescent="0.3">
      <c r="A10" s="412"/>
      <c r="B10" s="32" t="s">
        <v>76</v>
      </c>
      <c r="C10" s="34">
        <v>5</v>
      </c>
      <c r="D10" s="35"/>
      <c r="E10" s="38"/>
    </row>
    <row r="11" spans="1:5" ht="21.6" thickBot="1" x14ac:dyDescent="0.3">
      <c r="A11" s="413" t="s">
        <v>77</v>
      </c>
      <c r="B11" s="414"/>
      <c r="C11" s="39">
        <v>5</v>
      </c>
      <c r="D11" s="40">
        <f>SUM(D6:D10)</f>
        <v>2</v>
      </c>
      <c r="E11" s="40"/>
    </row>
  </sheetData>
  <mergeCells count="7">
    <mergeCell ref="A6:A10"/>
    <mergeCell ref="A11:B11"/>
    <mergeCell ref="A1:E1"/>
    <mergeCell ref="A3:A4"/>
    <mergeCell ref="B3:B4"/>
    <mergeCell ref="E3:E4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12"/>
  <sheetViews>
    <sheetView topLeftCell="B1" workbookViewId="0">
      <selection activeCell="D13" sqref="D13"/>
    </sheetView>
  </sheetViews>
  <sheetFormatPr defaultColWidth="62.09765625" defaultRowHeight="13.8" x14ac:dyDescent="0.25"/>
  <cols>
    <col min="1" max="1" width="47.296875" customWidth="1"/>
    <col min="2" max="11" width="13.09765625" customWidth="1"/>
  </cols>
  <sheetData>
    <row r="1" spans="1:11" ht="30.6" x14ac:dyDescent="0.25">
      <c r="A1" s="350" t="s">
        <v>126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14.4" thickBot="1" x14ac:dyDescent="0.3">
      <c r="A2" s="60"/>
    </row>
    <row r="3" spans="1:11" ht="21.6" thickBot="1" x14ac:dyDescent="0.3">
      <c r="A3" s="423" t="s">
        <v>1</v>
      </c>
      <c r="B3" s="425" t="s">
        <v>127</v>
      </c>
      <c r="C3" s="426"/>
      <c r="D3" s="425" t="s">
        <v>128</v>
      </c>
      <c r="E3" s="426"/>
      <c r="F3" s="425" t="s">
        <v>129</v>
      </c>
      <c r="G3" s="426"/>
      <c r="H3" s="425" t="s">
        <v>130</v>
      </c>
      <c r="I3" s="426"/>
      <c r="J3" s="425" t="s">
        <v>131</v>
      </c>
      <c r="K3" s="426"/>
    </row>
    <row r="4" spans="1:11" ht="21.6" thickBot="1" x14ac:dyDescent="0.3">
      <c r="A4" s="424"/>
      <c r="B4" s="18">
        <v>0.5</v>
      </c>
      <c r="C4" s="18">
        <v>1</v>
      </c>
      <c r="D4" s="18">
        <v>0.5</v>
      </c>
      <c r="E4" s="18">
        <v>1</v>
      </c>
      <c r="F4" s="18">
        <v>0.5</v>
      </c>
      <c r="G4" s="18">
        <v>1</v>
      </c>
      <c r="H4" s="18">
        <v>0.5</v>
      </c>
      <c r="I4" s="18">
        <v>1</v>
      </c>
      <c r="J4" s="18">
        <v>0.5</v>
      </c>
      <c r="K4" s="18">
        <v>1</v>
      </c>
    </row>
    <row r="5" spans="1:11" ht="42" x14ac:dyDescent="0.25">
      <c r="A5" s="61" t="s">
        <v>132</v>
      </c>
      <c r="B5" s="427" t="s">
        <v>134</v>
      </c>
      <c r="C5" s="428"/>
      <c r="D5" s="427" t="s">
        <v>138</v>
      </c>
      <c r="E5" s="428"/>
      <c r="F5" s="427" t="s">
        <v>141</v>
      </c>
      <c r="G5" s="428"/>
      <c r="H5" s="427" t="s">
        <v>145</v>
      </c>
      <c r="I5" s="428"/>
      <c r="J5" s="427" t="s">
        <v>148</v>
      </c>
      <c r="K5" s="428"/>
    </row>
    <row r="6" spans="1:11" ht="21" x14ac:dyDescent="0.25">
      <c r="A6" s="61" t="s">
        <v>133</v>
      </c>
      <c r="B6" s="419" t="s">
        <v>135</v>
      </c>
      <c r="C6" s="420"/>
      <c r="D6" s="419" t="s">
        <v>139</v>
      </c>
      <c r="E6" s="420"/>
      <c r="F6" s="419" t="s">
        <v>142</v>
      </c>
      <c r="G6" s="420"/>
      <c r="H6" s="419" t="s">
        <v>146</v>
      </c>
      <c r="I6" s="420"/>
      <c r="J6" s="419" t="s">
        <v>149</v>
      </c>
      <c r="K6" s="420"/>
    </row>
    <row r="7" spans="1:11" ht="21" x14ac:dyDescent="0.25">
      <c r="A7" s="62" t="s">
        <v>63</v>
      </c>
      <c r="B7" s="419" t="s">
        <v>136</v>
      </c>
      <c r="C7" s="420"/>
      <c r="D7" s="419" t="s">
        <v>140</v>
      </c>
      <c r="E7" s="420"/>
      <c r="F7" s="419" t="s">
        <v>143</v>
      </c>
      <c r="G7" s="420"/>
      <c r="H7" s="419" t="s">
        <v>147</v>
      </c>
      <c r="I7" s="420"/>
      <c r="J7" s="419" t="s">
        <v>150</v>
      </c>
      <c r="K7" s="420"/>
    </row>
    <row r="8" spans="1:11" ht="21" x14ac:dyDescent="0.25">
      <c r="A8" s="47"/>
      <c r="B8" s="419" t="s">
        <v>137</v>
      </c>
      <c r="C8" s="420"/>
      <c r="D8" s="421"/>
      <c r="E8" s="422"/>
      <c r="F8" s="419" t="s">
        <v>144</v>
      </c>
      <c r="G8" s="420"/>
      <c r="H8" s="419"/>
      <c r="I8" s="420"/>
      <c r="J8" s="421"/>
      <c r="K8" s="422"/>
    </row>
    <row r="9" spans="1:11" ht="21" x14ac:dyDescent="0.25">
      <c r="A9" s="47"/>
      <c r="B9" s="419"/>
      <c r="C9" s="420"/>
      <c r="D9" s="421"/>
      <c r="E9" s="422"/>
      <c r="F9" s="421"/>
      <c r="G9" s="422"/>
      <c r="H9" s="419"/>
      <c r="I9" s="420"/>
      <c r="J9" s="421"/>
      <c r="K9" s="422"/>
    </row>
    <row r="10" spans="1:11" ht="21.6" thickBot="1" x14ac:dyDescent="0.3">
      <c r="A10" s="47"/>
      <c r="B10" s="421"/>
      <c r="C10" s="422"/>
      <c r="D10" s="421"/>
      <c r="E10" s="422"/>
      <c r="F10" s="421"/>
      <c r="G10" s="422"/>
      <c r="H10" s="419"/>
      <c r="I10" s="420"/>
      <c r="J10" s="421"/>
      <c r="K10" s="422"/>
    </row>
    <row r="11" spans="1:11" ht="21.6" thickBot="1" x14ac:dyDescent="0.3">
      <c r="A11" s="65" t="s">
        <v>26</v>
      </c>
      <c r="B11" s="429">
        <v>1</v>
      </c>
      <c r="C11" s="367"/>
      <c r="D11" s="366">
        <v>1</v>
      </c>
      <c r="E11" s="367"/>
      <c r="F11" s="366">
        <v>1</v>
      </c>
      <c r="G11" s="367"/>
      <c r="H11" s="366">
        <v>1</v>
      </c>
      <c r="I11" s="367"/>
      <c r="J11" s="366">
        <v>1</v>
      </c>
      <c r="K11" s="367"/>
    </row>
    <row r="12" spans="1:11" x14ac:dyDescent="0.25">
      <c r="K12">
        <f>SUM(B11:K11)</f>
        <v>5</v>
      </c>
    </row>
  </sheetData>
  <mergeCells count="42">
    <mergeCell ref="B11:C11"/>
    <mergeCell ref="D11:E11"/>
    <mergeCell ref="F11:G11"/>
    <mergeCell ref="H11:I11"/>
    <mergeCell ref="J11:K11"/>
    <mergeCell ref="A1:K1"/>
    <mergeCell ref="J5:K5"/>
    <mergeCell ref="J6:K6"/>
    <mergeCell ref="J7:K7"/>
    <mergeCell ref="J8:K8"/>
    <mergeCell ref="F5:G5"/>
    <mergeCell ref="F6:G6"/>
    <mergeCell ref="F7:G7"/>
    <mergeCell ref="F8:G8"/>
    <mergeCell ref="B5:C5"/>
    <mergeCell ref="B6:C6"/>
    <mergeCell ref="B7:C7"/>
    <mergeCell ref="B8:C8"/>
    <mergeCell ref="F3:G3"/>
    <mergeCell ref="H3:I3"/>
    <mergeCell ref="J3:K3"/>
    <mergeCell ref="J9:K9"/>
    <mergeCell ref="J10:K10"/>
    <mergeCell ref="H5:I5"/>
    <mergeCell ref="H6:I6"/>
    <mergeCell ref="H7:I7"/>
    <mergeCell ref="H8:I8"/>
    <mergeCell ref="H9:I9"/>
    <mergeCell ref="H10:I10"/>
    <mergeCell ref="F9:G9"/>
    <mergeCell ref="F10:G10"/>
    <mergeCell ref="D5:E5"/>
    <mergeCell ref="D6:E6"/>
    <mergeCell ref="D7:E7"/>
    <mergeCell ref="D8:E8"/>
    <mergeCell ref="D9:E9"/>
    <mergeCell ref="D10:E10"/>
    <mergeCell ref="B9:C9"/>
    <mergeCell ref="B10:C10"/>
    <mergeCell ref="A3:A4"/>
    <mergeCell ref="B3:C3"/>
    <mergeCell ref="D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F11"/>
  <sheetViews>
    <sheetView workbookViewId="0">
      <selection activeCell="D13" sqref="D13"/>
    </sheetView>
  </sheetViews>
  <sheetFormatPr defaultColWidth="71.296875" defaultRowHeight="13.8" x14ac:dyDescent="0.25"/>
  <cols>
    <col min="1" max="1" width="27" customWidth="1"/>
    <col min="2" max="2" width="30.69921875" customWidth="1"/>
    <col min="3" max="3" width="33.69921875" customWidth="1"/>
    <col min="4" max="4" width="28.69921875" customWidth="1"/>
    <col min="5" max="5" width="30" customWidth="1"/>
    <col min="6" max="6" width="29.59765625" customWidth="1"/>
  </cols>
  <sheetData>
    <row r="1" spans="1:6" ht="30.6" x14ac:dyDescent="0.25">
      <c r="A1" s="350" t="s">
        <v>151</v>
      </c>
      <c r="B1" s="350"/>
      <c r="C1" s="350"/>
      <c r="D1" s="350"/>
      <c r="E1" s="350"/>
      <c r="F1" s="350"/>
    </row>
    <row r="2" spans="1:6" ht="21.6" thickBot="1" x14ac:dyDescent="0.3">
      <c r="A2" s="17"/>
    </row>
    <row r="3" spans="1:6" ht="21.6" thickBot="1" x14ac:dyDescent="0.3">
      <c r="A3" s="430" t="s">
        <v>1</v>
      </c>
      <c r="B3" s="432" t="s">
        <v>46</v>
      </c>
      <c r="C3" s="433"/>
      <c r="D3" s="433"/>
      <c r="E3" s="433"/>
      <c r="F3" s="434"/>
    </row>
    <row r="4" spans="1:6" ht="21.6" thickBot="1" x14ac:dyDescent="0.3">
      <c r="A4" s="431"/>
      <c r="B4" s="66">
        <v>1</v>
      </c>
      <c r="C4" s="66">
        <v>2</v>
      </c>
      <c r="D4" s="66">
        <v>3</v>
      </c>
      <c r="E4" s="66">
        <v>4</v>
      </c>
      <c r="F4" s="66">
        <v>5</v>
      </c>
    </row>
    <row r="5" spans="1:6" ht="168" customHeight="1" x14ac:dyDescent="0.25">
      <c r="A5" s="435" t="s">
        <v>157</v>
      </c>
      <c r="B5" s="371" t="s">
        <v>153</v>
      </c>
      <c r="C5" s="371" t="s">
        <v>154</v>
      </c>
      <c r="D5" s="371" t="s">
        <v>152</v>
      </c>
      <c r="E5" s="371" t="s">
        <v>155</v>
      </c>
      <c r="F5" s="371" t="s">
        <v>156</v>
      </c>
    </row>
    <row r="6" spans="1:6" x14ac:dyDescent="0.25">
      <c r="A6" s="436"/>
      <c r="B6" s="372"/>
      <c r="C6" s="372"/>
      <c r="D6" s="372"/>
      <c r="E6" s="372"/>
      <c r="F6" s="372"/>
    </row>
    <row r="7" spans="1:6" x14ac:dyDescent="0.25">
      <c r="A7" s="436"/>
      <c r="B7" s="372"/>
      <c r="C7" s="372"/>
      <c r="D7" s="372"/>
      <c r="E7" s="372"/>
      <c r="F7" s="372"/>
    </row>
    <row r="8" spans="1:6" x14ac:dyDescent="0.25">
      <c r="A8" s="436"/>
      <c r="B8" s="372"/>
      <c r="C8" s="372"/>
      <c r="D8" s="372"/>
      <c r="E8" s="372"/>
      <c r="F8" s="372"/>
    </row>
    <row r="9" spans="1:6" ht="14.4" thickBot="1" x14ac:dyDescent="0.3">
      <c r="A9" s="437"/>
      <c r="B9" s="373"/>
      <c r="C9" s="373"/>
      <c r="D9" s="373"/>
      <c r="E9" s="373"/>
      <c r="F9" s="373"/>
    </row>
    <row r="10" spans="1:6" ht="21.6" thickBot="1" x14ac:dyDescent="0.3">
      <c r="A10" s="11" t="s">
        <v>26</v>
      </c>
      <c r="B10" s="67"/>
      <c r="C10" s="67"/>
      <c r="D10" s="67"/>
      <c r="E10" s="12"/>
      <c r="F10" s="68">
        <v>5</v>
      </c>
    </row>
    <row r="11" spans="1:6" x14ac:dyDescent="0.25">
      <c r="F11">
        <f>SUM(B10:F10)</f>
        <v>5</v>
      </c>
    </row>
  </sheetData>
  <mergeCells count="9">
    <mergeCell ref="A1:F1"/>
    <mergeCell ref="A3:A4"/>
    <mergeCell ref="B3:F3"/>
    <mergeCell ref="C5:C9"/>
    <mergeCell ref="D5:D9"/>
    <mergeCell ref="E5:E9"/>
    <mergeCell ref="F5:F9"/>
    <mergeCell ref="B5:B9"/>
    <mergeCell ref="A5:A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H140"/>
  <sheetViews>
    <sheetView workbookViewId="0">
      <selection activeCell="D13" sqref="D13"/>
    </sheetView>
  </sheetViews>
  <sheetFormatPr defaultColWidth="62.59765625" defaultRowHeight="13.8" x14ac:dyDescent="0.25"/>
  <cols>
    <col min="1" max="1" width="38" style="103" customWidth="1"/>
    <col min="2" max="2" width="27.296875" customWidth="1"/>
    <col min="3" max="3" width="22.296875" customWidth="1"/>
    <col min="4" max="4" width="20.8984375" customWidth="1"/>
    <col min="5" max="5" width="15.09765625" customWidth="1"/>
    <col min="6" max="6" width="27.296875" customWidth="1"/>
    <col min="7" max="7" width="6.69921875" customWidth="1"/>
    <col min="8" max="8" width="9.296875" style="5" customWidth="1"/>
  </cols>
  <sheetData>
    <row r="1" spans="1:8" ht="30.6" x14ac:dyDescent="0.25">
      <c r="A1" s="473" t="s">
        <v>158</v>
      </c>
      <c r="B1" s="473"/>
      <c r="C1" s="473"/>
      <c r="D1" s="473"/>
      <c r="E1" s="473"/>
      <c r="F1" s="473"/>
      <c r="G1" s="473"/>
      <c r="H1" s="473"/>
    </row>
    <row r="2" spans="1:8" ht="14.4" thickBot="1" x14ac:dyDescent="0.3">
      <c r="A2" s="95"/>
    </row>
    <row r="3" spans="1:8" ht="18.600000000000001" thickBot="1" x14ac:dyDescent="0.3">
      <c r="A3" s="460" t="s">
        <v>1</v>
      </c>
      <c r="B3" s="448" t="s">
        <v>54</v>
      </c>
      <c r="C3" s="449"/>
      <c r="D3" s="449"/>
      <c r="E3" s="449"/>
      <c r="F3" s="450"/>
      <c r="G3" s="90"/>
      <c r="H3" s="89"/>
    </row>
    <row r="4" spans="1:8" ht="18" x14ac:dyDescent="0.25">
      <c r="A4" s="461"/>
      <c r="B4" s="84" t="s">
        <v>160</v>
      </c>
      <c r="C4" s="451" t="s">
        <v>163</v>
      </c>
      <c r="D4" s="451" t="s">
        <v>164</v>
      </c>
      <c r="E4" s="84" t="s">
        <v>165</v>
      </c>
      <c r="F4" s="451" t="s">
        <v>167</v>
      </c>
      <c r="G4" s="91" t="s">
        <v>46</v>
      </c>
      <c r="H4" s="84" t="s">
        <v>159</v>
      </c>
    </row>
    <row r="5" spans="1:8" ht="18" x14ac:dyDescent="0.25">
      <c r="A5" s="461"/>
      <c r="B5" s="84" t="s">
        <v>161</v>
      </c>
      <c r="C5" s="452"/>
      <c r="D5" s="452"/>
      <c r="E5" s="84" t="s">
        <v>166</v>
      </c>
      <c r="F5" s="452"/>
      <c r="G5" s="91" t="s">
        <v>55</v>
      </c>
      <c r="H5" s="84" t="s">
        <v>56</v>
      </c>
    </row>
    <row r="6" spans="1:8" ht="18.600000000000001" thickBot="1" x14ac:dyDescent="0.3">
      <c r="A6" s="461"/>
      <c r="B6" s="85" t="s">
        <v>162</v>
      </c>
      <c r="C6" s="453"/>
      <c r="D6" s="453"/>
      <c r="E6" s="86"/>
      <c r="F6" s="453"/>
      <c r="G6" s="91"/>
      <c r="H6" s="260"/>
    </row>
    <row r="7" spans="1:8" ht="54" x14ac:dyDescent="0.25">
      <c r="A7" s="461"/>
      <c r="B7" s="83" t="s">
        <v>168</v>
      </c>
      <c r="C7" s="87" t="s">
        <v>242</v>
      </c>
      <c r="D7" s="83" t="s">
        <v>244</v>
      </c>
      <c r="E7" s="83" t="s">
        <v>63</v>
      </c>
      <c r="F7" s="83" t="s">
        <v>245</v>
      </c>
      <c r="G7" s="92"/>
      <c r="H7" s="260"/>
    </row>
    <row r="8" spans="1:8" ht="30" customHeight="1" x14ac:dyDescent="0.25">
      <c r="A8" s="461"/>
      <c r="B8" s="83" t="s">
        <v>169</v>
      </c>
      <c r="C8" s="83" t="s">
        <v>243</v>
      </c>
      <c r="D8" s="83" t="s">
        <v>171</v>
      </c>
      <c r="E8" s="83"/>
      <c r="F8" s="83" t="s">
        <v>172</v>
      </c>
      <c r="G8" s="92"/>
      <c r="H8" s="260"/>
    </row>
    <row r="9" spans="1:8" ht="36.6" thickBot="1" x14ac:dyDescent="0.3">
      <c r="A9" s="461"/>
      <c r="B9" s="83" t="s">
        <v>170</v>
      </c>
      <c r="C9" s="83"/>
      <c r="D9" s="88"/>
      <c r="E9" s="83"/>
      <c r="F9" s="83"/>
      <c r="G9" s="93"/>
      <c r="H9" s="261"/>
    </row>
    <row r="10" spans="1:8" ht="18.600000000000001" thickBot="1" x14ac:dyDescent="0.3">
      <c r="A10" s="454" t="s">
        <v>173</v>
      </c>
      <c r="B10" s="455"/>
      <c r="C10" s="455"/>
      <c r="D10" s="455"/>
      <c r="E10" s="455"/>
      <c r="F10" s="456"/>
      <c r="G10" s="70">
        <v>5</v>
      </c>
      <c r="H10" s="73">
        <f>H11+H15+H19</f>
        <v>5</v>
      </c>
    </row>
    <row r="11" spans="1:8" ht="18" x14ac:dyDescent="0.25">
      <c r="A11" s="96" t="s">
        <v>174</v>
      </c>
      <c r="B11" s="457">
        <v>1</v>
      </c>
      <c r="C11" s="457">
        <v>1</v>
      </c>
      <c r="D11" s="457">
        <v>1</v>
      </c>
      <c r="E11" s="457">
        <v>1</v>
      </c>
      <c r="F11" s="457">
        <v>1</v>
      </c>
      <c r="G11" s="438"/>
      <c r="H11" s="441">
        <f>SUM(B11:F14)</f>
        <v>5</v>
      </c>
    </row>
    <row r="12" spans="1:8" ht="18" x14ac:dyDescent="0.25">
      <c r="A12" s="97" t="s">
        <v>175</v>
      </c>
      <c r="B12" s="458"/>
      <c r="C12" s="458"/>
      <c r="D12" s="458"/>
      <c r="E12" s="458"/>
      <c r="F12" s="458"/>
      <c r="G12" s="439"/>
      <c r="H12" s="442"/>
    </row>
    <row r="13" spans="1:8" ht="18" x14ac:dyDescent="0.25">
      <c r="A13" s="97" t="s">
        <v>176</v>
      </c>
      <c r="B13" s="458"/>
      <c r="C13" s="458"/>
      <c r="D13" s="458"/>
      <c r="E13" s="458"/>
      <c r="F13" s="458"/>
      <c r="G13" s="439"/>
      <c r="H13" s="442"/>
    </row>
    <row r="14" spans="1:8" ht="18.600000000000001" thickBot="1" x14ac:dyDescent="0.3">
      <c r="A14" s="98" t="s">
        <v>177</v>
      </c>
      <c r="B14" s="459"/>
      <c r="C14" s="459"/>
      <c r="D14" s="459"/>
      <c r="E14" s="459"/>
      <c r="F14" s="459"/>
      <c r="G14" s="440"/>
      <c r="H14" s="443"/>
    </row>
    <row r="15" spans="1:8" ht="18" x14ac:dyDescent="0.25">
      <c r="A15" s="96" t="s">
        <v>178</v>
      </c>
      <c r="B15" s="444"/>
      <c r="C15" s="444"/>
      <c r="D15" s="444"/>
      <c r="E15" s="444"/>
      <c r="F15" s="444"/>
      <c r="G15" s="446"/>
      <c r="H15" s="441">
        <f t="shared" ref="H15" si="0">SUM(B15:F18)</f>
        <v>0</v>
      </c>
    </row>
    <row r="16" spans="1:8" ht="18" x14ac:dyDescent="0.25">
      <c r="A16" s="97" t="s">
        <v>175</v>
      </c>
      <c r="B16" s="445"/>
      <c r="C16" s="445"/>
      <c r="D16" s="445"/>
      <c r="E16" s="445"/>
      <c r="F16" s="445"/>
      <c r="G16" s="447"/>
      <c r="H16" s="442"/>
    </row>
    <row r="17" spans="1:8" ht="18" x14ac:dyDescent="0.25">
      <c r="A17" s="97" t="s">
        <v>176</v>
      </c>
      <c r="B17" s="445"/>
      <c r="C17" s="445"/>
      <c r="D17" s="445"/>
      <c r="E17" s="445"/>
      <c r="F17" s="445"/>
      <c r="G17" s="447"/>
      <c r="H17" s="442"/>
    </row>
    <row r="18" spans="1:8" ht="18.600000000000001" thickBot="1" x14ac:dyDescent="0.3">
      <c r="A18" s="99" t="s">
        <v>177</v>
      </c>
      <c r="B18" s="445"/>
      <c r="C18" s="445"/>
      <c r="D18" s="445"/>
      <c r="E18" s="445"/>
      <c r="F18" s="445"/>
      <c r="G18" s="447"/>
      <c r="H18" s="443"/>
    </row>
    <row r="19" spans="1:8" ht="18" x14ac:dyDescent="0.25">
      <c r="A19" s="96" t="s">
        <v>179</v>
      </c>
      <c r="B19" s="444"/>
      <c r="C19" s="444"/>
      <c r="D19" s="444"/>
      <c r="E19" s="444"/>
      <c r="F19" s="468"/>
      <c r="G19" s="470"/>
      <c r="H19" s="441">
        <f t="shared" ref="H19" si="1">SUM(B19:F22)</f>
        <v>0</v>
      </c>
    </row>
    <row r="20" spans="1:8" ht="18" x14ac:dyDescent="0.25">
      <c r="A20" s="97" t="s">
        <v>175</v>
      </c>
      <c r="B20" s="445"/>
      <c r="C20" s="445"/>
      <c r="D20" s="445"/>
      <c r="E20" s="445"/>
      <c r="F20" s="469"/>
      <c r="G20" s="471"/>
      <c r="H20" s="442"/>
    </row>
    <row r="21" spans="1:8" ht="18" x14ac:dyDescent="0.25">
      <c r="A21" s="97" t="s">
        <v>176</v>
      </c>
      <c r="B21" s="445"/>
      <c r="C21" s="445"/>
      <c r="D21" s="445"/>
      <c r="E21" s="445"/>
      <c r="F21" s="469"/>
      <c r="G21" s="471"/>
      <c r="H21" s="442"/>
    </row>
    <row r="22" spans="1:8" ht="18.600000000000001" thickBot="1" x14ac:dyDescent="0.3">
      <c r="A22" s="99" t="s">
        <v>177</v>
      </c>
      <c r="B22" s="445"/>
      <c r="C22" s="445"/>
      <c r="D22" s="445"/>
      <c r="E22" s="445"/>
      <c r="F22" s="469"/>
      <c r="G22" s="472"/>
      <c r="H22" s="443"/>
    </row>
    <row r="23" spans="1:8" ht="18.600000000000001" thickBot="1" x14ac:dyDescent="0.3">
      <c r="A23" s="454" t="s">
        <v>180</v>
      </c>
      <c r="B23" s="455"/>
      <c r="C23" s="455"/>
      <c r="D23" s="455"/>
      <c r="E23" s="455"/>
      <c r="F23" s="456"/>
      <c r="G23" s="73"/>
      <c r="H23" s="73"/>
    </row>
    <row r="24" spans="1:8" ht="18.600000000000001" thickBot="1" x14ac:dyDescent="0.3">
      <c r="A24" s="462" t="s">
        <v>181</v>
      </c>
      <c r="B24" s="463"/>
      <c r="C24" s="463"/>
      <c r="D24" s="463"/>
      <c r="E24" s="463"/>
      <c r="F24" s="464"/>
      <c r="G24" s="74">
        <v>5</v>
      </c>
      <c r="H24" s="258">
        <f>H26+H29+H32</f>
        <v>5</v>
      </c>
    </row>
    <row r="25" spans="1:8" ht="18" x14ac:dyDescent="0.25">
      <c r="A25" s="465" t="s">
        <v>182</v>
      </c>
      <c r="B25" s="466"/>
      <c r="C25" s="466"/>
      <c r="D25" s="466"/>
      <c r="E25" s="466"/>
      <c r="F25" s="466"/>
      <c r="G25" s="466"/>
      <c r="H25" s="467"/>
    </row>
    <row r="26" spans="1:8" ht="18" x14ac:dyDescent="0.25">
      <c r="A26" s="97" t="s">
        <v>183</v>
      </c>
      <c r="B26" s="485">
        <v>1</v>
      </c>
      <c r="C26" s="493">
        <v>1</v>
      </c>
      <c r="D26" s="485">
        <v>1</v>
      </c>
      <c r="E26" s="485">
        <v>1</v>
      </c>
      <c r="F26" s="485">
        <v>1</v>
      </c>
      <c r="G26" s="485"/>
      <c r="H26" s="485">
        <f>SUM(B26:F27)</f>
        <v>5</v>
      </c>
    </row>
    <row r="27" spans="1:8" ht="18.600000000000001" thickBot="1" x14ac:dyDescent="0.3">
      <c r="A27" s="100" t="s">
        <v>184</v>
      </c>
      <c r="B27" s="486"/>
      <c r="C27" s="494"/>
      <c r="D27" s="486"/>
      <c r="E27" s="486"/>
      <c r="F27" s="486"/>
      <c r="G27" s="486"/>
      <c r="H27" s="486"/>
    </row>
    <row r="28" spans="1:8" ht="18" x14ac:dyDescent="0.25">
      <c r="A28" s="465" t="s">
        <v>185</v>
      </c>
      <c r="B28" s="466"/>
      <c r="C28" s="466"/>
      <c r="D28" s="466"/>
      <c r="E28" s="466"/>
      <c r="F28" s="466"/>
      <c r="G28" s="466"/>
      <c r="H28" s="467"/>
    </row>
    <row r="29" spans="1:8" ht="18" x14ac:dyDescent="0.25">
      <c r="A29" s="97" t="s">
        <v>183</v>
      </c>
      <c r="B29" s="485"/>
      <c r="C29" s="493"/>
      <c r="D29" s="485"/>
      <c r="E29" s="485"/>
      <c r="F29" s="485"/>
      <c r="G29" s="485"/>
      <c r="H29" s="485">
        <f>SUM(B29:F30)</f>
        <v>0</v>
      </c>
    </row>
    <row r="30" spans="1:8" ht="18.600000000000001" thickBot="1" x14ac:dyDescent="0.3">
      <c r="A30" s="100" t="s">
        <v>184</v>
      </c>
      <c r="B30" s="486"/>
      <c r="C30" s="494"/>
      <c r="D30" s="486"/>
      <c r="E30" s="486"/>
      <c r="F30" s="486"/>
      <c r="G30" s="486"/>
      <c r="H30" s="486"/>
    </row>
    <row r="31" spans="1:8" ht="18" x14ac:dyDescent="0.25">
      <c r="A31" s="465" t="s">
        <v>186</v>
      </c>
      <c r="B31" s="466"/>
      <c r="C31" s="466"/>
      <c r="D31" s="466"/>
      <c r="E31" s="466"/>
      <c r="F31" s="466"/>
      <c r="G31" s="466"/>
      <c r="H31" s="467"/>
    </row>
    <row r="32" spans="1:8" ht="18" x14ac:dyDescent="0.25">
      <c r="A32" s="97" t="s">
        <v>183</v>
      </c>
      <c r="B32" s="485"/>
      <c r="C32" s="493"/>
      <c r="D32" s="485"/>
      <c r="E32" s="485"/>
      <c r="F32" s="485"/>
      <c r="G32" s="485"/>
      <c r="H32" s="485">
        <f>SUM(B32:F33)</f>
        <v>0</v>
      </c>
    </row>
    <row r="33" spans="1:8" ht="18.600000000000001" thickBot="1" x14ac:dyDescent="0.3">
      <c r="A33" s="100" t="s">
        <v>184</v>
      </c>
      <c r="B33" s="486"/>
      <c r="C33" s="494"/>
      <c r="D33" s="486"/>
      <c r="E33" s="486"/>
      <c r="F33" s="486"/>
      <c r="G33" s="486"/>
      <c r="H33" s="486"/>
    </row>
    <row r="34" spans="1:8" ht="18.600000000000001" thickBot="1" x14ac:dyDescent="0.3">
      <c r="A34" s="462" t="s">
        <v>187</v>
      </c>
      <c r="B34" s="463"/>
      <c r="C34" s="463"/>
      <c r="D34" s="463"/>
      <c r="E34" s="463"/>
      <c r="F34" s="464"/>
      <c r="G34" s="74">
        <v>5</v>
      </c>
      <c r="H34" s="258">
        <f>H36+H40+H44</f>
        <v>5</v>
      </c>
    </row>
    <row r="35" spans="1:8" ht="18" x14ac:dyDescent="0.25">
      <c r="A35" s="465" t="s">
        <v>174</v>
      </c>
      <c r="B35" s="466"/>
      <c r="C35" s="466"/>
      <c r="D35" s="466"/>
      <c r="E35" s="466"/>
      <c r="F35" s="466"/>
      <c r="G35" s="466"/>
      <c r="H35" s="467"/>
    </row>
    <row r="36" spans="1:8" ht="72" x14ac:dyDescent="0.25">
      <c r="A36" s="97" t="s">
        <v>188</v>
      </c>
      <c r="B36" s="485">
        <v>1</v>
      </c>
      <c r="C36" s="493">
        <v>1</v>
      </c>
      <c r="D36" s="485">
        <v>1</v>
      </c>
      <c r="E36" s="485">
        <v>1</v>
      </c>
      <c r="F36" s="485">
        <v>1</v>
      </c>
      <c r="G36" s="485"/>
      <c r="H36" s="485">
        <f>SUM(B36:F38)</f>
        <v>5</v>
      </c>
    </row>
    <row r="37" spans="1:8" ht="18" x14ac:dyDescent="0.25">
      <c r="A37" s="97" t="s">
        <v>189</v>
      </c>
      <c r="B37" s="485"/>
      <c r="C37" s="493"/>
      <c r="D37" s="485"/>
      <c r="E37" s="485"/>
      <c r="F37" s="485"/>
      <c r="G37" s="485"/>
      <c r="H37" s="485"/>
    </row>
    <row r="38" spans="1:8" ht="36" x14ac:dyDescent="0.25">
      <c r="A38" s="97" t="s">
        <v>190</v>
      </c>
      <c r="B38" s="485"/>
      <c r="C38" s="493"/>
      <c r="D38" s="485"/>
      <c r="E38" s="485"/>
      <c r="F38" s="485"/>
      <c r="G38" s="485"/>
      <c r="H38" s="485"/>
    </row>
    <row r="39" spans="1:8" ht="18" x14ac:dyDescent="0.25">
      <c r="A39" s="490" t="s">
        <v>191</v>
      </c>
      <c r="B39" s="491"/>
      <c r="C39" s="491"/>
      <c r="D39" s="491"/>
      <c r="E39" s="491"/>
      <c r="F39" s="491"/>
      <c r="G39" s="491"/>
      <c r="H39" s="492"/>
    </row>
    <row r="40" spans="1:8" ht="74.400000000000006" customHeight="1" x14ac:dyDescent="0.25">
      <c r="A40" s="97" t="s">
        <v>192</v>
      </c>
      <c r="B40" s="485"/>
      <c r="C40" s="493"/>
      <c r="D40" s="485"/>
      <c r="E40" s="485"/>
      <c r="F40" s="485"/>
      <c r="G40" s="485"/>
      <c r="H40" s="485">
        <f>SUM(B40:F42)</f>
        <v>0</v>
      </c>
    </row>
    <row r="41" spans="1:8" ht="18" x14ac:dyDescent="0.25">
      <c r="A41" s="97" t="s">
        <v>189</v>
      </c>
      <c r="B41" s="485"/>
      <c r="C41" s="493"/>
      <c r="D41" s="485"/>
      <c r="E41" s="485"/>
      <c r="F41" s="485"/>
      <c r="G41" s="485"/>
      <c r="H41" s="485"/>
    </row>
    <row r="42" spans="1:8" ht="36.6" thickBot="1" x14ac:dyDescent="0.3">
      <c r="A42" s="97" t="s">
        <v>190</v>
      </c>
      <c r="B42" s="486"/>
      <c r="C42" s="494"/>
      <c r="D42" s="486"/>
      <c r="E42" s="486"/>
      <c r="F42" s="486"/>
      <c r="G42" s="486"/>
      <c r="H42" s="485"/>
    </row>
    <row r="43" spans="1:8" ht="18" x14ac:dyDescent="0.25">
      <c r="A43" s="465" t="s">
        <v>179</v>
      </c>
      <c r="B43" s="466"/>
      <c r="C43" s="466"/>
      <c r="D43" s="466"/>
      <c r="E43" s="466"/>
      <c r="F43" s="466"/>
      <c r="G43" s="466"/>
      <c r="H43" s="467"/>
    </row>
    <row r="44" spans="1:8" ht="90" x14ac:dyDescent="0.25">
      <c r="A44" s="97" t="s">
        <v>193</v>
      </c>
      <c r="B44" s="485"/>
      <c r="C44" s="493"/>
      <c r="D44" s="485"/>
      <c r="E44" s="485"/>
      <c r="F44" s="485"/>
      <c r="G44" s="485"/>
      <c r="H44" s="485">
        <f>SUM(B44:F46)</f>
        <v>0</v>
      </c>
    </row>
    <row r="45" spans="1:8" ht="18" x14ac:dyDescent="0.25">
      <c r="A45" s="97" t="s">
        <v>194</v>
      </c>
      <c r="B45" s="485"/>
      <c r="C45" s="493"/>
      <c r="D45" s="485"/>
      <c r="E45" s="485"/>
      <c r="F45" s="485"/>
      <c r="G45" s="485"/>
      <c r="H45" s="485"/>
    </row>
    <row r="46" spans="1:8" ht="36.6" thickBot="1" x14ac:dyDescent="0.3">
      <c r="A46" s="100" t="s">
        <v>195</v>
      </c>
      <c r="B46" s="486"/>
      <c r="C46" s="494"/>
      <c r="D46" s="486"/>
      <c r="E46" s="486"/>
      <c r="F46" s="486"/>
      <c r="G46" s="486"/>
      <c r="H46" s="485"/>
    </row>
    <row r="47" spans="1:8" ht="18.600000000000001" thickBot="1" x14ac:dyDescent="0.3">
      <c r="A47" s="462" t="s">
        <v>196</v>
      </c>
      <c r="B47" s="463"/>
      <c r="C47" s="463"/>
      <c r="D47" s="463"/>
      <c r="E47" s="463"/>
      <c r="F47" s="464"/>
      <c r="G47" s="74">
        <v>5</v>
      </c>
      <c r="H47" s="258">
        <f>H49+H52+H55</f>
        <v>5</v>
      </c>
    </row>
    <row r="48" spans="1:8" ht="18.600000000000001" thickBot="1" x14ac:dyDescent="0.3">
      <c r="A48" s="474" t="s">
        <v>174</v>
      </c>
      <c r="B48" s="475"/>
      <c r="C48" s="475"/>
      <c r="D48" s="475"/>
      <c r="E48" s="475"/>
      <c r="F48" s="475"/>
      <c r="G48" s="475"/>
      <c r="H48" s="476"/>
    </row>
    <row r="49" spans="1:8" ht="18" x14ac:dyDescent="0.25">
      <c r="A49" s="97" t="s">
        <v>197</v>
      </c>
      <c r="B49" s="485">
        <v>1</v>
      </c>
      <c r="C49" s="485">
        <v>1</v>
      </c>
      <c r="D49" s="485">
        <v>1</v>
      </c>
      <c r="E49" s="485">
        <v>1</v>
      </c>
      <c r="F49" s="485">
        <v>1</v>
      </c>
      <c r="G49" s="485"/>
      <c r="H49" s="485">
        <f>SUM(B49:F50)</f>
        <v>5</v>
      </c>
    </row>
    <row r="50" spans="1:8" ht="36.6" thickBot="1" x14ac:dyDescent="0.3">
      <c r="A50" s="97" t="s">
        <v>198</v>
      </c>
      <c r="B50" s="485"/>
      <c r="C50" s="485"/>
      <c r="D50" s="485"/>
      <c r="E50" s="485"/>
      <c r="F50" s="485"/>
      <c r="G50" s="485"/>
      <c r="H50" s="485"/>
    </row>
    <row r="51" spans="1:8" ht="18.600000000000001" thickBot="1" x14ac:dyDescent="0.3">
      <c r="A51" s="474" t="s">
        <v>191</v>
      </c>
      <c r="B51" s="475"/>
      <c r="C51" s="475"/>
      <c r="D51" s="475"/>
      <c r="E51" s="475"/>
      <c r="F51" s="475"/>
      <c r="G51" s="475"/>
      <c r="H51" s="476"/>
    </row>
    <row r="52" spans="1:8" ht="18" x14ac:dyDescent="0.25">
      <c r="A52" s="97" t="s">
        <v>199</v>
      </c>
      <c r="B52" s="485"/>
      <c r="C52" s="485"/>
      <c r="D52" s="485"/>
      <c r="E52" s="485"/>
      <c r="F52" s="485"/>
      <c r="G52" s="485"/>
      <c r="H52" s="485">
        <f>SUM(B52:F53)</f>
        <v>0</v>
      </c>
    </row>
    <row r="53" spans="1:8" ht="36.6" thickBot="1" x14ac:dyDescent="0.3">
      <c r="A53" s="97" t="s">
        <v>200</v>
      </c>
      <c r="B53" s="485"/>
      <c r="C53" s="485"/>
      <c r="D53" s="485"/>
      <c r="E53" s="485"/>
      <c r="F53" s="485"/>
      <c r="G53" s="485"/>
      <c r="H53" s="485"/>
    </row>
    <row r="54" spans="1:8" ht="18.600000000000001" thickBot="1" x14ac:dyDescent="0.3">
      <c r="A54" s="474" t="s">
        <v>201</v>
      </c>
      <c r="B54" s="475"/>
      <c r="C54" s="475"/>
      <c r="D54" s="475"/>
      <c r="E54" s="475"/>
      <c r="F54" s="475"/>
      <c r="G54" s="475"/>
      <c r="H54" s="476"/>
    </row>
    <row r="55" spans="1:8" ht="18" x14ac:dyDescent="0.25">
      <c r="A55" s="97" t="s">
        <v>197</v>
      </c>
      <c r="B55" s="485"/>
      <c r="C55" s="485"/>
      <c r="D55" s="485"/>
      <c r="E55" s="485"/>
      <c r="F55" s="485"/>
      <c r="G55" s="485"/>
      <c r="H55" s="485">
        <f>SUM(B55:F56)</f>
        <v>0</v>
      </c>
    </row>
    <row r="56" spans="1:8" ht="54.6" thickBot="1" x14ac:dyDescent="0.3">
      <c r="A56" s="100" t="s">
        <v>202</v>
      </c>
      <c r="B56" s="486"/>
      <c r="C56" s="486"/>
      <c r="D56" s="486"/>
      <c r="E56" s="486"/>
      <c r="F56" s="486"/>
      <c r="G56" s="486"/>
      <c r="H56" s="485"/>
    </row>
    <row r="57" spans="1:8" ht="18.600000000000001" thickBot="1" x14ac:dyDescent="0.3">
      <c r="A57" s="487" t="s">
        <v>203</v>
      </c>
      <c r="B57" s="488"/>
      <c r="C57" s="488"/>
      <c r="D57" s="488"/>
      <c r="E57" s="488"/>
      <c r="F57" s="489"/>
      <c r="G57" s="74">
        <v>5</v>
      </c>
      <c r="H57" s="258">
        <f>SUM(H59:H72)</f>
        <v>5</v>
      </c>
    </row>
    <row r="58" spans="1:8" ht="18.600000000000001" thickBot="1" x14ac:dyDescent="0.3">
      <c r="A58" s="474" t="s">
        <v>204</v>
      </c>
      <c r="B58" s="475"/>
      <c r="C58" s="475"/>
      <c r="D58" s="475"/>
      <c r="E58" s="475"/>
      <c r="F58" s="475"/>
      <c r="G58" s="475"/>
      <c r="H58" s="476"/>
    </row>
    <row r="59" spans="1:8" ht="18" x14ac:dyDescent="0.25">
      <c r="A59" s="97" t="s">
        <v>205</v>
      </c>
      <c r="B59" s="484"/>
      <c r="C59" s="484"/>
      <c r="D59" s="484"/>
      <c r="E59" s="484"/>
      <c r="F59" s="484"/>
      <c r="G59" s="484"/>
      <c r="H59" s="441">
        <f>SUM(B59:F62)</f>
        <v>0</v>
      </c>
    </row>
    <row r="60" spans="1:8" ht="18" x14ac:dyDescent="0.25">
      <c r="A60" s="97" t="s">
        <v>206</v>
      </c>
      <c r="B60" s="485"/>
      <c r="C60" s="485"/>
      <c r="D60" s="485"/>
      <c r="E60" s="485"/>
      <c r="F60" s="485"/>
      <c r="G60" s="485"/>
      <c r="H60" s="442"/>
    </row>
    <row r="61" spans="1:8" ht="18" x14ac:dyDescent="0.25">
      <c r="A61" s="97" t="s">
        <v>207</v>
      </c>
      <c r="B61" s="485"/>
      <c r="C61" s="485"/>
      <c r="D61" s="485"/>
      <c r="E61" s="485"/>
      <c r="F61" s="485"/>
      <c r="G61" s="485"/>
      <c r="H61" s="442"/>
    </row>
    <row r="62" spans="1:8" ht="36.6" thickBot="1" x14ac:dyDescent="0.3">
      <c r="A62" s="97" t="s">
        <v>208</v>
      </c>
      <c r="B62" s="485"/>
      <c r="C62" s="485"/>
      <c r="D62" s="485"/>
      <c r="E62" s="485"/>
      <c r="F62" s="485"/>
      <c r="G62" s="485"/>
      <c r="H62" s="443"/>
    </row>
    <row r="63" spans="1:8" ht="18.600000000000001" thickBot="1" x14ac:dyDescent="0.3">
      <c r="A63" s="474" t="s">
        <v>209</v>
      </c>
      <c r="B63" s="475"/>
      <c r="C63" s="475"/>
      <c r="D63" s="475"/>
      <c r="E63" s="475"/>
      <c r="F63" s="475"/>
      <c r="G63" s="475"/>
      <c r="H63" s="476"/>
    </row>
    <row r="64" spans="1:8" ht="18" x14ac:dyDescent="0.25">
      <c r="A64" s="97" t="s">
        <v>205</v>
      </c>
      <c r="B64" s="484">
        <v>1</v>
      </c>
      <c r="C64" s="484">
        <v>1</v>
      </c>
      <c r="D64" s="484">
        <v>1</v>
      </c>
      <c r="E64" s="484">
        <v>1</v>
      </c>
      <c r="F64" s="484">
        <v>1</v>
      </c>
      <c r="G64" s="484"/>
      <c r="H64" s="441">
        <f>SUM(B64:F67)</f>
        <v>5</v>
      </c>
    </row>
    <row r="65" spans="1:8" ht="18" x14ac:dyDescent="0.25">
      <c r="A65" s="97" t="s">
        <v>206</v>
      </c>
      <c r="B65" s="485"/>
      <c r="C65" s="485"/>
      <c r="D65" s="485"/>
      <c r="E65" s="485"/>
      <c r="F65" s="485"/>
      <c r="G65" s="485"/>
      <c r="H65" s="442"/>
    </row>
    <row r="66" spans="1:8" ht="18" x14ac:dyDescent="0.25">
      <c r="A66" s="97" t="s">
        <v>207</v>
      </c>
      <c r="B66" s="485"/>
      <c r="C66" s="485"/>
      <c r="D66" s="485"/>
      <c r="E66" s="485"/>
      <c r="F66" s="485"/>
      <c r="G66" s="485"/>
      <c r="H66" s="442"/>
    </row>
    <row r="67" spans="1:8" ht="36.6" thickBot="1" x14ac:dyDescent="0.3">
      <c r="A67" s="100" t="s">
        <v>208</v>
      </c>
      <c r="B67" s="486"/>
      <c r="C67" s="486"/>
      <c r="D67" s="486"/>
      <c r="E67" s="486"/>
      <c r="F67" s="486"/>
      <c r="G67" s="486"/>
      <c r="H67" s="443"/>
    </row>
    <row r="68" spans="1:8" ht="18.600000000000001" thickBot="1" x14ac:dyDescent="0.3">
      <c r="A68" s="474" t="s">
        <v>210</v>
      </c>
      <c r="B68" s="475"/>
      <c r="C68" s="475"/>
      <c r="D68" s="475"/>
      <c r="E68" s="475"/>
      <c r="F68" s="475"/>
      <c r="G68" s="475"/>
      <c r="H68" s="476"/>
    </row>
    <row r="69" spans="1:8" ht="18" x14ac:dyDescent="0.25">
      <c r="A69" s="97" t="s">
        <v>205</v>
      </c>
      <c r="B69" s="484"/>
      <c r="C69" s="484"/>
      <c r="D69" s="484"/>
      <c r="E69" s="484"/>
      <c r="F69" s="484"/>
      <c r="G69" s="484" t="s">
        <v>63</v>
      </c>
      <c r="H69" s="441">
        <f>SUM(B69:F72)</f>
        <v>0</v>
      </c>
    </row>
    <row r="70" spans="1:8" ht="18" x14ac:dyDescent="0.25">
      <c r="A70" s="97" t="s">
        <v>206</v>
      </c>
      <c r="B70" s="485"/>
      <c r="C70" s="485"/>
      <c r="D70" s="485"/>
      <c r="E70" s="485"/>
      <c r="F70" s="485"/>
      <c r="G70" s="485"/>
      <c r="H70" s="442"/>
    </row>
    <row r="71" spans="1:8" ht="18" x14ac:dyDescent="0.25">
      <c r="A71" s="97" t="s">
        <v>207</v>
      </c>
      <c r="B71" s="485"/>
      <c r="C71" s="485"/>
      <c r="D71" s="485"/>
      <c r="E71" s="485"/>
      <c r="F71" s="485"/>
      <c r="G71" s="485"/>
      <c r="H71" s="442"/>
    </row>
    <row r="72" spans="1:8" ht="76.2" customHeight="1" thickBot="1" x14ac:dyDescent="0.3">
      <c r="A72" s="97" t="s">
        <v>211</v>
      </c>
      <c r="B72" s="486"/>
      <c r="C72" s="486"/>
      <c r="D72" s="486"/>
      <c r="E72" s="486"/>
      <c r="F72" s="486"/>
      <c r="G72" s="486"/>
      <c r="H72" s="443"/>
    </row>
    <row r="73" spans="1:8" ht="18.600000000000001" thickBot="1" x14ac:dyDescent="0.3">
      <c r="A73" s="462" t="s">
        <v>212</v>
      </c>
      <c r="B73" s="463"/>
      <c r="C73" s="463"/>
      <c r="D73" s="463"/>
      <c r="E73" s="463"/>
      <c r="F73" s="464"/>
      <c r="G73" s="74">
        <v>5</v>
      </c>
      <c r="H73" s="258">
        <f>H75+H79+H83</f>
        <v>5</v>
      </c>
    </row>
    <row r="74" spans="1:8" ht="18.600000000000001" thickBot="1" x14ac:dyDescent="0.3">
      <c r="A74" s="498" t="s">
        <v>182</v>
      </c>
      <c r="B74" s="499"/>
      <c r="C74" s="499"/>
      <c r="D74" s="499"/>
      <c r="E74" s="499"/>
      <c r="F74" s="499"/>
      <c r="G74" s="499"/>
      <c r="H74" s="500"/>
    </row>
    <row r="75" spans="1:8" ht="18" x14ac:dyDescent="0.25">
      <c r="A75" s="97" t="s">
        <v>213</v>
      </c>
      <c r="B75" s="484">
        <v>1</v>
      </c>
      <c r="C75" s="484">
        <v>1</v>
      </c>
      <c r="D75" s="484">
        <v>1</v>
      </c>
      <c r="E75" s="484">
        <v>1</v>
      </c>
      <c r="F75" s="484">
        <v>1</v>
      </c>
      <c r="G75" s="484"/>
      <c r="H75" s="484">
        <f>SUM(B75:F77)</f>
        <v>5</v>
      </c>
    </row>
    <row r="76" spans="1:8" ht="18" x14ac:dyDescent="0.25">
      <c r="A76" s="97" t="s">
        <v>214</v>
      </c>
      <c r="B76" s="485"/>
      <c r="C76" s="485"/>
      <c r="D76" s="485"/>
      <c r="E76" s="485"/>
      <c r="F76" s="485"/>
      <c r="G76" s="485"/>
      <c r="H76" s="485"/>
    </row>
    <row r="77" spans="1:8" ht="54.6" customHeight="1" thickBot="1" x14ac:dyDescent="0.3">
      <c r="A77" s="100" t="s">
        <v>215</v>
      </c>
      <c r="B77" s="486"/>
      <c r="C77" s="486"/>
      <c r="D77" s="486"/>
      <c r="E77" s="486"/>
      <c r="F77" s="486"/>
      <c r="G77" s="486"/>
      <c r="H77" s="486"/>
    </row>
    <row r="78" spans="1:8" ht="18.600000000000001" thickBot="1" x14ac:dyDescent="0.3">
      <c r="A78" s="498" t="s">
        <v>191</v>
      </c>
      <c r="B78" s="499"/>
      <c r="C78" s="499"/>
      <c r="D78" s="499"/>
      <c r="E78" s="499"/>
      <c r="F78" s="499"/>
      <c r="G78" s="499"/>
      <c r="H78" s="500"/>
    </row>
    <row r="79" spans="1:8" ht="18" x14ac:dyDescent="0.25">
      <c r="A79" s="97" t="s">
        <v>213</v>
      </c>
      <c r="B79" s="484"/>
      <c r="C79" s="484"/>
      <c r="D79" s="484"/>
      <c r="E79" s="484"/>
      <c r="F79" s="484"/>
      <c r="G79" s="484"/>
      <c r="H79" s="484">
        <f>SUM(B79:F81)</f>
        <v>0</v>
      </c>
    </row>
    <row r="80" spans="1:8" ht="18" x14ac:dyDescent="0.25">
      <c r="A80" s="97" t="s">
        <v>214</v>
      </c>
      <c r="B80" s="485"/>
      <c r="C80" s="485"/>
      <c r="D80" s="485"/>
      <c r="E80" s="485"/>
      <c r="F80" s="485"/>
      <c r="G80" s="485"/>
      <c r="H80" s="485"/>
    </row>
    <row r="81" spans="1:8" ht="54.6" customHeight="1" thickBot="1" x14ac:dyDescent="0.3">
      <c r="A81" s="100" t="s">
        <v>215</v>
      </c>
      <c r="B81" s="486"/>
      <c r="C81" s="486"/>
      <c r="D81" s="486"/>
      <c r="E81" s="486"/>
      <c r="F81" s="486"/>
      <c r="G81" s="486"/>
      <c r="H81" s="486"/>
    </row>
    <row r="82" spans="1:8" ht="18.600000000000001" thickBot="1" x14ac:dyDescent="0.3">
      <c r="A82" s="501" t="s">
        <v>186</v>
      </c>
      <c r="B82" s="502"/>
      <c r="C82" s="502"/>
      <c r="D82" s="502"/>
      <c r="E82" s="502"/>
      <c r="F82" s="502"/>
      <c r="G82" s="502"/>
      <c r="H82" s="503"/>
    </row>
    <row r="83" spans="1:8" ht="18" x14ac:dyDescent="0.25">
      <c r="A83" s="97" t="s">
        <v>216</v>
      </c>
      <c r="B83" s="485"/>
      <c r="C83" s="485"/>
      <c r="D83" s="485"/>
      <c r="E83" s="485"/>
      <c r="F83" s="485"/>
      <c r="G83" s="485"/>
      <c r="H83" s="484">
        <f>SUM(B83:F85)</f>
        <v>0</v>
      </c>
    </row>
    <row r="84" spans="1:8" ht="18" x14ac:dyDescent="0.25">
      <c r="A84" s="97" t="s">
        <v>217</v>
      </c>
      <c r="B84" s="485"/>
      <c r="C84" s="485"/>
      <c r="D84" s="485"/>
      <c r="E84" s="485"/>
      <c r="F84" s="485"/>
      <c r="G84" s="485"/>
      <c r="H84" s="485"/>
    </row>
    <row r="85" spans="1:8" ht="126.6" customHeight="1" thickBot="1" x14ac:dyDescent="0.3">
      <c r="A85" s="97" t="s">
        <v>218</v>
      </c>
      <c r="B85" s="486"/>
      <c r="C85" s="486"/>
      <c r="D85" s="486"/>
      <c r="E85" s="486"/>
      <c r="F85" s="486"/>
      <c r="G85" s="486"/>
      <c r="H85" s="486"/>
    </row>
    <row r="86" spans="1:8" ht="18.600000000000001" thickBot="1" x14ac:dyDescent="0.3">
      <c r="A86" s="462" t="s">
        <v>219</v>
      </c>
      <c r="B86" s="463"/>
      <c r="C86" s="463"/>
      <c r="D86" s="463"/>
      <c r="E86" s="463"/>
      <c r="F86" s="464"/>
      <c r="G86" s="74">
        <v>5</v>
      </c>
      <c r="H86" s="258">
        <f>H88+H92+H90-2</f>
        <v>5</v>
      </c>
    </row>
    <row r="87" spans="1:8" ht="18.600000000000001" thickBot="1" x14ac:dyDescent="0.3">
      <c r="A87" s="474" t="s">
        <v>182</v>
      </c>
      <c r="B87" s="475"/>
      <c r="C87" s="475"/>
      <c r="D87" s="475"/>
      <c r="E87" s="475"/>
      <c r="F87" s="475"/>
      <c r="G87" s="475"/>
      <c r="H87" s="476"/>
    </row>
    <row r="88" spans="1:8" ht="90.6" thickBot="1" x14ac:dyDescent="0.3">
      <c r="A88" s="97" t="s">
        <v>220</v>
      </c>
      <c r="B88" s="79">
        <v>1</v>
      </c>
      <c r="C88" s="75">
        <v>1</v>
      </c>
      <c r="D88" s="72" t="s">
        <v>246</v>
      </c>
      <c r="E88" s="79">
        <v>1</v>
      </c>
      <c r="F88" s="79">
        <v>1</v>
      </c>
      <c r="G88" s="79"/>
      <c r="H88" s="81">
        <f>SUM(B88,C88,E88,F88+1)</f>
        <v>5</v>
      </c>
    </row>
    <row r="89" spans="1:8" ht="18.600000000000001" thickBot="1" x14ac:dyDescent="0.3">
      <c r="A89" s="474" t="s">
        <v>221</v>
      </c>
      <c r="B89" s="475"/>
      <c r="C89" s="475"/>
      <c r="D89" s="475"/>
      <c r="E89" s="475"/>
      <c r="F89" s="475"/>
      <c r="G89" s="475"/>
      <c r="H89" s="476"/>
    </row>
    <row r="90" spans="1:8" ht="90.6" thickBot="1" x14ac:dyDescent="0.3">
      <c r="A90" s="97" t="s">
        <v>222</v>
      </c>
      <c r="B90" s="79"/>
      <c r="C90" s="75"/>
      <c r="D90" s="72" t="s">
        <v>246</v>
      </c>
      <c r="E90" s="79"/>
      <c r="F90" s="79"/>
      <c r="G90" s="79"/>
      <c r="H90" s="81">
        <f>SUM(B90,C90,E90,F90+1)</f>
        <v>1</v>
      </c>
    </row>
    <row r="91" spans="1:8" ht="18.600000000000001" thickBot="1" x14ac:dyDescent="0.3">
      <c r="A91" s="474" t="s">
        <v>186</v>
      </c>
      <c r="B91" s="475"/>
      <c r="C91" s="475"/>
      <c r="D91" s="475"/>
      <c r="E91" s="475"/>
      <c r="F91" s="475"/>
      <c r="G91" s="475"/>
      <c r="H91" s="476"/>
    </row>
    <row r="92" spans="1:8" ht="90.6" thickBot="1" x14ac:dyDescent="0.3">
      <c r="A92" s="97" t="s">
        <v>223</v>
      </c>
      <c r="B92" s="79"/>
      <c r="C92" s="75"/>
      <c r="D92" s="72" t="s">
        <v>246</v>
      </c>
      <c r="E92" s="79"/>
      <c r="F92" s="79"/>
      <c r="G92" s="94"/>
      <c r="H92" s="81">
        <f>SUM(B92,C92,E92,F92+1)</f>
        <v>1</v>
      </c>
    </row>
    <row r="93" spans="1:8" ht="18.600000000000001" thickBot="1" x14ac:dyDescent="0.3">
      <c r="A93" s="454" t="s">
        <v>224</v>
      </c>
      <c r="B93" s="455"/>
      <c r="C93" s="455"/>
      <c r="D93" s="455"/>
      <c r="E93" s="455"/>
      <c r="F93" s="456"/>
      <c r="G93" s="70">
        <v>5</v>
      </c>
      <c r="H93" s="259">
        <f>H95+H98+H101</f>
        <v>5</v>
      </c>
    </row>
    <row r="94" spans="1:8" ht="18.600000000000001" thickBot="1" x14ac:dyDescent="0.3">
      <c r="A94" s="474" t="s">
        <v>174</v>
      </c>
      <c r="B94" s="475"/>
      <c r="C94" s="475"/>
      <c r="D94" s="475"/>
      <c r="E94" s="475"/>
      <c r="F94" s="475"/>
      <c r="G94" s="475"/>
      <c r="H94" s="476"/>
    </row>
    <row r="95" spans="1:8" ht="18" x14ac:dyDescent="0.25">
      <c r="A95" s="97" t="s">
        <v>225</v>
      </c>
      <c r="B95" s="485">
        <v>1</v>
      </c>
      <c r="C95" s="485">
        <v>1</v>
      </c>
      <c r="D95" s="485">
        <v>1</v>
      </c>
      <c r="E95" s="485">
        <v>1</v>
      </c>
      <c r="F95" s="485">
        <v>1</v>
      </c>
      <c r="G95" s="485"/>
      <c r="H95" s="485">
        <f>SUM(B95:F96)</f>
        <v>5</v>
      </c>
    </row>
    <row r="96" spans="1:8" ht="36.6" thickBot="1" x14ac:dyDescent="0.3">
      <c r="A96" s="100" t="s">
        <v>226</v>
      </c>
      <c r="B96" s="486"/>
      <c r="C96" s="486"/>
      <c r="D96" s="486"/>
      <c r="E96" s="486"/>
      <c r="F96" s="486"/>
      <c r="G96" s="486"/>
      <c r="H96" s="486"/>
    </row>
    <row r="97" spans="1:8" ht="18.600000000000001" thickBot="1" x14ac:dyDescent="0.3">
      <c r="A97" s="474" t="s">
        <v>191</v>
      </c>
      <c r="B97" s="475"/>
      <c r="C97" s="475"/>
      <c r="D97" s="475"/>
      <c r="E97" s="475"/>
      <c r="F97" s="475"/>
      <c r="G97" s="475"/>
      <c r="H97" s="476"/>
    </row>
    <row r="98" spans="1:8" ht="18" x14ac:dyDescent="0.25">
      <c r="A98" s="97" t="s">
        <v>225</v>
      </c>
      <c r="B98" s="485"/>
      <c r="C98" s="485"/>
      <c r="D98" s="484"/>
      <c r="E98" s="484"/>
      <c r="F98" s="484"/>
      <c r="G98" s="484"/>
      <c r="H98" s="485">
        <f>SUM(B98:F99)</f>
        <v>0</v>
      </c>
    </row>
    <row r="99" spans="1:8" ht="36.6" thickBot="1" x14ac:dyDescent="0.3">
      <c r="A99" s="97" t="s">
        <v>226</v>
      </c>
      <c r="B99" s="486"/>
      <c r="C99" s="486"/>
      <c r="D99" s="486"/>
      <c r="E99" s="486"/>
      <c r="F99" s="486"/>
      <c r="G99" s="486"/>
      <c r="H99" s="486"/>
    </row>
    <row r="100" spans="1:8" ht="18.600000000000001" thickBot="1" x14ac:dyDescent="0.3">
      <c r="A100" s="474" t="s">
        <v>179</v>
      </c>
      <c r="B100" s="475"/>
      <c r="C100" s="475"/>
      <c r="D100" s="475"/>
      <c r="E100" s="475"/>
      <c r="F100" s="475"/>
      <c r="G100" s="475"/>
      <c r="H100" s="476"/>
    </row>
    <row r="101" spans="1:8" ht="18" x14ac:dyDescent="0.25">
      <c r="A101" s="97" t="s">
        <v>225</v>
      </c>
      <c r="B101" s="484"/>
      <c r="C101" s="484"/>
      <c r="D101" s="484"/>
      <c r="E101" s="484"/>
      <c r="F101" s="484"/>
      <c r="G101" s="484"/>
      <c r="H101" s="484">
        <v>0</v>
      </c>
    </row>
    <row r="102" spans="1:8" ht="18" x14ac:dyDescent="0.25">
      <c r="A102" s="97" t="s">
        <v>227</v>
      </c>
      <c r="B102" s="485"/>
      <c r="C102" s="485"/>
      <c r="D102" s="485"/>
      <c r="E102" s="485"/>
      <c r="F102" s="485"/>
      <c r="G102" s="485"/>
      <c r="H102" s="485"/>
    </row>
    <row r="103" spans="1:8" ht="59.4" customHeight="1" thickBot="1" x14ac:dyDescent="0.3">
      <c r="A103" s="97" t="s">
        <v>250</v>
      </c>
      <c r="B103" s="486"/>
      <c r="C103" s="486"/>
      <c r="D103" s="486"/>
      <c r="E103" s="486"/>
      <c r="F103" s="486"/>
      <c r="G103" s="486"/>
      <c r="H103" s="486"/>
    </row>
    <row r="104" spans="1:8" ht="18.600000000000001" thickBot="1" x14ac:dyDescent="0.3">
      <c r="A104" s="454" t="s">
        <v>228</v>
      </c>
      <c r="B104" s="455"/>
      <c r="C104" s="455"/>
      <c r="D104" s="455"/>
      <c r="E104" s="455"/>
      <c r="F104" s="456"/>
      <c r="G104" s="73" t="s">
        <v>63</v>
      </c>
      <c r="H104" s="73"/>
    </row>
    <row r="105" spans="1:8" ht="18.600000000000001" thickBot="1" x14ac:dyDescent="0.3">
      <c r="A105" s="481" t="s">
        <v>229</v>
      </c>
      <c r="B105" s="482"/>
      <c r="C105" s="482"/>
      <c r="D105" s="482"/>
      <c r="E105" s="482"/>
      <c r="F105" s="483"/>
      <c r="G105" s="74">
        <v>5</v>
      </c>
      <c r="H105" s="258">
        <f>H107+H110+H113</f>
        <v>5</v>
      </c>
    </row>
    <row r="106" spans="1:8" ht="18.600000000000001" thickBot="1" x14ac:dyDescent="0.3">
      <c r="A106" s="498" t="s">
        <v>182</v>
      </c>
      <c r="B106" s="499"/>
      <c r="C106" s="499"/>
      <c r="D106" s="499"/>
      <c r="E106" s="499"/>
      <c r="F106" s="499"/>
      <c r="G106" s="499"/>
      <c r="H106" s="500"/>
    </row>
    <row r="107" spans="1:8" ht="54" x14ac:dyDescent="0.25">
      <c r="A107" s="97" t="s">
        <v>230</v>
      </c>
      <c r="B107" s="484">
        <v>1</v>
      </c>
      <c r="C107" s="484">
        <v>1</v>
      </c>
      <c r="D107" s="484">
        <v>1</v>
      </c>
      <c r="E107" s="484">
        <v>1</v>
      </c>
      <c r="F107" s="484">
        <v>1</v>
      </c>
      <c r="G107" s="484"/>
      <c r="H107" s="485">
        <f>SUM(B107:F108)</f>
        <v>5</v>
      </c>
    </row>
    <row r="108" spans="1:8" ht="72.599999999999994" thickBot="1" x14ac:dyDescent="0.3">
      <c r="A108" s="100" t="s">
        <v>251</v>
      </c>
      <c r="B108" s="486"/>
      <c r="C108" s="486"/>
      <c r="D108" s="486"/>
      <c r="E108" s="486"/>
      <c r="F108" s="486"/>
      <c r="G108" s="486"/>
      <c r="H108" s="486"/>
    </row>
    <row r="109" spans="1:8" ht="18.600000000000001" thickBot="1" x14ac:dyDescent="0.3">
      <c r="A109" s="498" t="s">
        <v>185</v>
      </c>
      <c r="B109" s="499"/>
      <c r="C109" s="499"/>
      <c r="D109" s="499"/>
      <c r="E109" s="499"/>
      <c r="F109" s="499"/>
      <c r="G109" s="499"/>
      <c r="H109" s="500"/>
    </row>
    <row r="110" spans="1:8" ht="58.2" customHeight="1" x14ac:dyDescent="0.25">
      <c r="A110" s="97" t="s">
        <v>252</v>
      </c>
      <c r="B110" s="484"/>
      <c r="C110" s="484"/>
      <c r="D110" s="484"/>
      <c r="E110" s="484"/>
      <c r="F110" s="484"/>
      <c r="G110" s="484"/>
      <c r="H110" s="485">
        <f>SUM(B110:F111)</f>
        <v>0</v>
      </c>
    </row>
    <row r="111" spans="1:8" ht="72.599999999999994" thickBot="1" x14ac:dyDescent="0.3">
      <c r="A111" s="97" t="s">
        <v>251</v>
      </c>
      <c r="B111" s="485"/>
      <c r="C111" s="485"/>
      <c r="D111" s="485"/>
      <c r="E111" s="485"/>
      <c r="F111" s="485"/>
      <c r="G111" s="485"/>
      <c r="H111" s="486"/>
    </row>
    <row r="112" spans="1:8" ht="18.600000000000001" thickBot="1" x14ac:dyDescent="0.3">
      <c r="A112" s="498" t="s">
        <v>231</v>
      </c>
      <c r="B112" s="499"/>
      <c r="C112" s="499"/>
      <c r="D112" s="499"/>
      <c r="E112" s="499"/>
      <c r="F112" s="499"/>
      <c r="G112" s="499"/>
      <c r="H112" s="500"/>
    </row>
    <row r="113" spans="1:8" ht="54" x14ac:dyDescent="0.25">
      <c r="A113" s="97" t="s">
        <v>232</v>
      </c>
      <c r="B113" s="484"/>
      <c r="C113" s="484"/>
      <c r="D113" s="484"/>
      <c r="E113" s="484"/>
      <c r="F113" s="484"/>
      <c r="G113" s="484"/>
      <c r="H113" s="484">
        <f>SUM(B113:F117)</f>
        <v>0</v>
      </c>
    </row>
    <row r="114" spans="1:8" ht="72" x14ac:dyDescent="0.25">
      <c r="A114" s="97" t="s">
        <v>247</v>
      </c>
      <c r="B114" s="485"/>
      <c r="C114" s="485"/>
      <c r="D114" s="485"/>
      <c r="E114" s="485"/>
      <c r="F114" s="485"/>
      <c r="G114" s="485"/>
      <c r="H114" s="485"/>
    </row>
    <row r="115" spans="1:8" ht="36" x14ac:dyDescent="0.25">
      <c r="A115" s="97" t="s">
        <v>248</v>
      </c>
      <c r="B115" s="485"/>
      <c r="C115" s="485"/>
      <c r="D115" s="485"/>
      <c r="E115" s="485"/>
      <c r="F115" s="485"/>
      <c r="G115" s="485"/>
      <c r="H115" s="485"/>
    </row>
    <row r="116" spans="1:8" ht="36" x14ac:dyDescent="0.25">
      <c r="A116" s="97" t="s">
        <v>249</v>
      </c>
      <c r="B116" s="485"/>
      <c r="C116" s="485"/>
      <c r="D116" s="485"/>
      <c r="E116" s="485"/>
      <c r="F116" s="485"/>
      <c r="G116" s="485"/>
      <c r="H116" s="485"/>
    </row>
    <row r="117" spans="1:8" ht="54.6" thickBot="1" x14ac:dyDescent="0.3">
      <c r="A117" s="97" t="s">
        <v>233</v>
      </c>
      <c r="B117" s="486"/>
      <c r="C117" s="486"/>
      <c r="D117" s="486"/>
      <c r="E117" s="486"/>
      <c r="F117" s="486"/>
      <c r="G117" s="486"/>
      <c r="H117" s="486"/>
    </row>
    <row r="118" spans="1:8" ht="18.600000000000001" thickBot="1" x14ac:dyDescent="0.3">
      <c r="A118" s="481" t="s">
        <v>234</v>
      </c>
      <c r="B118" s="482"/>
      <c r="C118" s="482"/>
      <c r="D118" s="482"/>
      <c r="E118" s="482"/>
      <c r="F118" s="483"/>
      <c r="G118" s="77">
        <v>5</v>
      </c>
      <c r="H118" s="258">
        <f>H120+H122+H124</f>
        <v>5</v>
      </c>
    </row>
    <row r="119" spans="1:8" ht="18" x14ac:dyDescent="0.25">
      <c r="A119" s="501" t="s">
        <v>204</v>
      </c>
      <c r="B119" s="502"/>
      <c r="C119" s="502"/>
      <c r="D119" s="502"/>
      <c r="E119" s="502"/>
      <c r="F119" s="502"/>
      <c r="G119" s="502"/>
      <c r="H119" s="503"/>
    </row>
    <row r="120" spans="1:8" ht="18" x14ac:dyDescent="0.25">
      <c r="A120" s="97" t="s">
        <v>235</v>
      </c>
      <c r="B120" s="79">
        <v>1</v>
      </c>
      <c r="C120" s="79">
        <v>1</v>
      </c>
      <c r="D120" s="79">
        <v>1</v>
      </c>
      <c r="E120" s="79">
        <v>1</v>
      </c>
      <c r="F120" s="79">
        <v>1</v>
      </c>
      <c r="G120" s="79"/>
      <c r="H120" s="81">
        <f>SUM(B120:F120)</f>
        <v>5</v>
      </c>
    </row>
    <row r="121" spans="1:8" ht="18" x14ac:dyDescent="0.25">
      <c r="A121" s="504" t="s">
        <v>185</v>
      </c>
      <c r="B121" s="505"/>
      <c r="C121" s="505"/>
      <c r="D121" s="505"/>
      <c r="E121" s="505"/>
      <c r="F121" s="505"/>
      <c r="G121" s="505"/>
      <c r="H121" s="506"/>
    </row>
    <row r="122" spans="1:8" ht="18.600000000000001" thickBot="1" x14ac:dyDescent="0.3">
      <c r="A122" s="100" t="s">
        <v>235</v>
      </c>
      <c r="B122" s="80"/>
      <c r="C122" s="80"/>
      <c r="D122" s="80"/>
      <c r="E122" s="80"/>
      <c r="F122" s="80"/>
      <c r="G122" s="80"/>
      <c r="H122" s="81">
        <f>SUM(B122:F122)</f>
        <v>0</v>
      </c>
    </row>
    <row r="123" spans="1:8" ht="18" x14ac:dyDescent="0.25">
      <c r="A123" s="501" t="s">
        <v>186</v>
      </c>
      <c r="B123" s="502"/>
      <c r="C123" s="502"/>
      <c r="D123" s="502"/>
      <c r="E123" s="502"/>
      <c r="F123" s="502"/>
      <c r="G123" s="502"/>
      <c r="H123" s="503"/>
    </row>
    <row r="124" spans="1:8" ht="36.6" thickBot="1" x14ac:dyDescent="0.3">
      <c r="A124" s="100" t="s">
        <v>236</v>
      </c>
      <c r="B124" s="80"/>
      <c r="C124" s="80"/>
      <c r="D124" s="80"/>
      <c r="E124" s="80"/>
      <c r="F124" s="80"/>
      <c r="G124" s="80"/>
      <c r="H124" s="81">
        <f>SUM(B124:F124)</f>
        <v>0</v>
      </c>
    </row>
    <row r="125" spans="1:8" ht="18.600000000000001" thickBot="1" x14ac:dyDescent="0.3">
      <c r="A125" s="101" t="s">
        <v>237</v>
      </c>
      <c r="B125" s="71"/>
      <c r="C125" s="71"/>
      <c r="D125" s="71"/>
      <c r="E125" s="71"/>
      <c r="F125" s="71"/>
      <c r="G125" s="73"/>
      <c r="H125" s="259"/>
    </row>
    <row r="126" spans="1:8" ht="18.600000000000001" thickBot="1" x14ac:dyDescent="0.3">
      <c r="A126" s="478" t="s">
        <v>238</v>
      </c>
      <c r="B126" s="479"/>
      <c r="C126" s="479"/>
      <c r="D126" s="479"/>
      <c r="E126" s="479"/>
      <c r="F126" s="480"/>
      <c r="G126" s="74">
        <v>5</v>
      </c>
      <c r="H126" s="258">
        <f>H128+H130+H132</f>
        <v>5</v>
      </c>
    </row>
    <row r="127" spans="1:8" ht="18" x14ac:dyDescent="0.25">
      <c r="A127" s="465" t="s">
        <v>182</v>
      </c>
      <c r="B127" s="466"/>
      <c r="C127" s="466"/>
      <c r="D127" s="466"/>
      <c r="E127" s="466"/>
      <c r="F127" s="466"/>
      <c r="G127" s="466"/>
      <c r="H127" s="467"/>
    </row>
    <row r="128" spans="1:8" ht="54" x14ac:dyDescent="0.25">
      <c r="A128" s="102" t="s">
        <v>253</v>
      </c>
      <c r="B128" s="82">
        <v>1</v>
      </c>
      <c r="C128" s="82">
        <v>1</v>
      </c>
      <c r="D128" s="82">
        <v>1</v>
      </c>
      <c r="E128" s="82">
        <v>1</v>
      </c>
      <c r="F128" s="82">
        <v>1</v>
      </c>
      <c r="G128" s="82"/>
      <c r="H128" s="81">
        <f>SUM(B128:F128)</f>
        <v>5</v>
      </c>
    </row>
    <row r="129" spans="1:8" ht="18" x14ac:dyDescent="0.25">
      <c r="A129" s="477" t="s">
        <v>185</v>
      </c>
      <c r="B129" s="477"/>
      <c r="C129" s="477"/>
      <c r="D129" s="477"/>
      <c r="E129" s="477"/>
      <c r="F129" s="477"/>
      <c r="G129" s="477"/>
      <c r="H129" s="477"/>
    </row>
    <row r="130" spans="1:8" ht="54" x14ac:dyDescent="0.25">
      <c r="A130" s="102" t="s">
        <v>253</v>
      </c>
      <c r="B130" s="82"/>
      <c r="C130" s="82"/>
      <c r="D130" s="82"/>
      <c r="E130" s="82"/>
      <c r="F130" s="82"/>
      <c r="G130" s="82"/>
      <c r="H130" s="81">
        <f>SUM(B130:F130)</f>
        <v>0</v>
      </c>
    </row>
    <row r="131" spans="1:8" ht="18" x14ac:dyDescent="0.25">
      <c r="A131" s="477" t="s">
        <v>186</v>
      </c>
      <c r="B131" s="477"/>
      <c r="C131" s="477"/>
      <c r="D131" s="477"/>
      <c r="E131" s="477"/>
      <c r="F131" s="477"/>
      <c r="G131" s="477"/>
      <c r="H131" s="477"/>
    </row>
    <row r="132" spans="1:8" ht="54" x14ac:dyDescent="0.25">
      <c r="A132" s="102" t="s">
        <v>253</v>
      </c>
      <c r="B132" s="82"/>
      <c r="C132" s="82"/>
      <c r="D132" s="82"/>
      <c r="E132" s="82"/>
      <c r="F132" s="82"/>
      <c r="G132" s="82"/>
      <c r="H132" s="81">
        <f>SUM(B132:F132)</f>
        <v>0</v>
      </c>
    </row>
    <row r="133" spans="1:8" ht="36.6" thickBot="1" x14ac:dyDescent="0.3">
      <c r="A133" s="106" t="s">
        <v>239</v>
      </c>
      <c r="B133" s="107"/>
      <c r="C133" s="107"/>
      <c r="D133" s="108" t="s">
        <v>240</v>
      </c>
      <c r="E133" s="107"/>
      <c r="F133" s="107"/>
      <c r="G133" s="109">
        <v>5</v>
      </c>
      <c r="H133" s="257">
        <f>H135+H137+H139</f>
        <v>5</v>
      </c>
    </row>
    <row r="134" spans="1:8" ht="18.600000000000001" thickBot="1" x14ac:dyDescent="0.3">
      <c r="A134" s="474" t="s">
        <v>182</v>
      </c>
      <c r="B134" s="475"/>
      <c r="C134" s="475"/>
      <c r="D134" s="475"/>
      <c r="E134" s="475"/>
      <c r="F134" s="475"/>
      <c r="G134" s="475"/>
      <c r="H134" s="476"/>
    </row>
    <row r="135" spans="1:8" ht="36.6" thickBot="1" x14ac:dyDescent="0.3">
      <c r="A135" s="104" t="s">
        <v>241</v>
      </c>
      <c r="B135" s="94">
        <v>1</v>
      </c>
      <c r="C135" s="94">
        <v>1</v>
      </c>
      <c r="D135" s="105">
        <v>1</v>
      </c>
      <c r="E135" s="94">
        <v>1</v>
      </c>
      <c r="F135" s="94">
        <v>1</v>
      </c>
      <c r="G135" s="94"/>
      <c r="H135" s="81">
        <f>SUM(B135:F135)</f>
        <v>5</v>
      </c>
    </row>
    <row r="136" spans="1:8" ht="18.600000000000001" thickBot="1" x14ac:dyDescent="0.3">
      <c r="A136" s="474" t="s">
        <v>185</v>
      </c>
      <c r="B136" s="475"/>
      <c r="C136" s="475"/>
      <c r="D136" s="475"/>
      <c r="E136" s="475"/>
      <c r="F136" s="475"/>
      <c r="G136" s="475"/>
      <c r="H136" s="476"/>
    </row>
    <row r="137" spans="1:8" ht="36.6" thickBot="1" x14ac:dyDescent="0.3">
      <c r="A137" s="97" t="s">
        <v>241</v>
      </c>
      <c r="B137" s="79"/>
      <c r="C137" s="79"/>
      <c r="D137" s="75"/>
      <c r="E137" s="79"/>
      <c r="F137" s="79"/>
      <c r="G137" s="79"/>
      <c r="H137" s="81">
        <f>SUM(B137:F137)</f>
        <v>0</v>
      </c>
    </row>
    <row r="138" spans="1:8" ht="18.600000000000001" thickBot="1" x14ac:dyDescent="0.3">
      <c r="A138" s="474" t="s">
        <v>186</v>
      </c>
      <c r="B138" s="475"/>
      <c r="C138" s="475"/>
      <c r="D138" s="475"/>
      <c r="E138" s="475"/>
      <c r="F138" s="475"/>
      <c r="G138" s="475"/>
      <c r="H138" s="476"/>
    </row>
    <row r="139" spans="1:8" ht="36.6" thickBot="1" x14ac:dyDescent="0.3">
      <c r="A139" s="100" t="s">
        <v>241</v>
      </c>
      <c r="B139" s="80"/>
      <c r="C139" s="80"/>
      <c r="D139" s="76"/>
      <c r="E139" s="80"/>
      <c r="F139" s="80"/>
      <c r="G139" s="80"/>
      <c r="H139" s="81">
        <f>SUM(B139:F139)</f>
        <v>0</v>
      </c>
    </row>
    <row r="140" spans="1:8" ht="18" thickBot="1" x14ac:dyDescent="0.3">
      <c r="A140" s="495" t="s">
        <v>77</v>
      </c>
      <c r="B140" s="496"/>
      <c r="C140" s="496"/>
      <c r="D140" s="496"/>
      <c r="E140" s="496"/>
      <c r="F140" s="497"/>
      <c r="G140" s="78">
        <v>60</v>
      </c>
      <c r="H140" s="256">
        <f>H133+H126+H118+H105+H93+H86+H73+H57+H47+H34+H24+H10</f>
        <v>60</v>
      </c>
    </row>
  </sheetData>
  <mergeCells count="221">
    <mergeCell ref="A119:H119"/>
    <mergeCell ref="A121:H121"/>
    <mergeCell ref="A123:H123"/>
    <mergeCell ref="H79:H81"/>
    <mergeCell ref="A82:H82"/>
    <mergeCell ref="B83:B85"/>
    <mergeCell ref="C83:C85"/>
    <mergeCell ref="D83:D85"/>
    <mergeCell ref="E83:E85"/>
    <mergeCell ref="F83:F85"/>
    <mergeCell ref="G83:G85"/>
    <mergeCell ref="H83:H85"/>
    <mergeCell ref="B79:B81"/>
    <mergeCell ref="C79:C81"/>
    <mergeCell ref="D79:D81"/>
    <mergeCell ref="E79:E81"/>
    <mergeCell ref="F79:F81"/>
    <mergeCell ref="G79:G81"/>
    <mergeCell ref="B107:B108"/>
    <mergeCell ref="C107:C108"/>
    <mergeCell ref="D107:D108"/>
    <mergeCell ref="E107:E108"/>
    <mergeCell ref="F107:F108"/>
    <mergeCell ref="G107:G108"/>
    <mergeCell ref="A112:H112"/>
    <mergeCell ref="B113:B117"/>
    <mergeCell ref="C113:C117"/>
    <mergeCell ref="D113:D117"/>
    <mergeCell ref="E113:E117"/>
    <mergeCell ref="F113:F117"/>
    <mergeCell ref="G113:G117"/>
    <mergeCell ref="H113:H117"/>
    <mergeCell ref="A109:H109"/>
    <mergeCell ref="B110:B111"/>
    <mergeCell ref="C110:C111"/>
    <mergeCell ref="D110:D111"/>
    <mergeCell ref="E110:E111"/>
    <mergeCell ref="F110:F111"/>
    <mergeCell ref="G110:G111"/>
    <mergeCell ref="H110:H111"/>
    <mergeCell ref="H107:H108"/>
    <mergeCell ref="B101:B103"/>
    <mergeCell ref="C101:C103"/>
    <mergeCell ref="D101:D103"/>
    <mergeCell ref="E101:E103"/>
    <mergeCell ref="F101:F103"/>
    <mergeCell ref="G101:G103"/>
    <mergeCell ref="C98:C99"/>
    <mergeCell ref="D98:D99"/>
    <mergeCell ref="E98:E99"/>
    <mergeCell ref="F98:F99"/>
    <mergeCell ref="G98:G99"/>
    <mergeCell ref="H98:H99"/>
    <mergeCell ref="H101:H103"/>
    <mergeCell ref="A106:H106"/>
    <mergeCell ref="A97:H97"/>
    <mergeCell ref="A100:H100"/>
    <mergeCell ref="B95:B96"/>
    <mergeCell ref="C95:C96"/>
    <mergeCell ref="D95:D96"/>
    <mergeCell ref="E95:E96"/>
    <mergeCell ref="F95:F96"/>
    <mergeCell ref="G95:G96"/>
    <mergeCell ref="H95:H96"/>
    <mergeCell ref="B98:B99"/>
    <mergeCell ref="E69:E72"/>
    <mergeCell ref="F69:F72"/>
    <mergeCell ref="G69:G72"/>
    <mergeCell ref="H69:H72"/>
    <mergeCell ref="A91:H91"/>
    <mergeCell ref="A87:H87"/>
    <mergeCell ref="A89:H89"/>
    <mergeCell ref="A74:H74"/>
    <mergeCell ref="B75:B77"/>
    <mergeCell ref="C75:C77"/>
    <mergeCell ref="D75:D77"/>
    <mergeCell ref="E75:E77"/>
    <mergeCell ref="F75:F77"/>
    <mergeCell ref="G75:G77"/>
    <mergeCell ref="H75:H77"/>
    <mergeCell ref="A78:H78"/>
    <mergeCell ref="A63:H63"/>
    <mergeCell ref="B64:B67"/>
    <mergeCell ref="C64:C67"/>
    <mergeCell ref="D64:D67"/>
    <mergeCell ref="E64:E67"/>
    <mergeCell ref="F64:F67"/>
    <mergeCell ref="G64:G67"/>
    <mergeCell ref="H64:H67"/>
    <mergeCell ref="A58:H58"/>
    <mergeCell ref="B59:B62"/>
    <mergeCell ref="C59:C62"/>
    <mergeCell ref="D59:D62"/>
    <mergeCell ref="E59:E62"/>
    <mergeCell ref="F59:F62"/>
    <mergeCell ref="G59:G62"/>
    <mergeCell ref="H59:H62"/>
    <mergeCell ref="B55:B56"/>
    <mergeCell ref="C55:C56"/>
    <mergeCell ref="D55:D56"/>
    <mergeCell ref="E55:E56"/>
    <mergeCell ref="F55:F56"/>
    <mergeCell ref="G55:G56"/>
    <mergeCell ref="H55:H56"/>
    <mergeCell ref="B52:B53"/>
    <mergeCell ref="C52:C53"/>
    <mergeCell ref="D52:D53"/>
    <mergeCell ref="E52:E53"/>
    <mergeCell ref="F52:F53"/>
    <mergeCell ref="G52:G53"/>
    <mergeCell ref="A54:H54"/>
    <mergeCell ref="B49:B50"/>
    <mergeCell ref="C49:C50"/>
    <mergeCell ref="D49:D50"/>
    <mergeCell ref="E49:E50"/>
    <mergeCell ref="F49:F50"/>
    <mergeCell ref="G49:G50"/>
    <mergeCell ref="H49:H50"/>
    <mergeCell ref="H52:H53"/>
    <mergeCell ref="B36:B38"/>
    <mergeCell ref="C36:C38"/>
    <mergeCell ref="D36:D38"/>
    <mergeCell ref="E36:E38"/>
    <mergeCell ref="F36:F38"/>
    <mergeCell ref="G36:G38"/>
    <mergeCell ref="H36:H38"/>
    <mergeCell ref="A48:H48"/>
    <mergeCell ref="A51:H51"/>
    <mergeCell ref="H26:H27"/>
    <mergeCell ref="B29:B30"/>
    <mergeCell ref="C29:C30"/>
    <mergeCell ref="D29:D30"/>
    <mergeCell ref="E29:E30"/>
    <mergeCell ref="F29:F30"/>
    <mergeCell ref="H29:H30"/>
    <mergeCell ref="G29:G30"/>
    <mergeCell ref="B26:B27"/>
    <mergeCell ref="C26:C27"/>
    <mergeCell ref="D26:D27"/>
    <mergeCell ref="E26:E27"/>
    <mergeCell ref="F26:F27"/>
    <mergeCell ref="G26:G27"/>
    <mergeCell ref="A28:H28"/>
    <mergeCell ref="A35:H35"/>
    <mergeCell ref="A39:H39"/>
    <mergeCell ref="A43:H43"/>
    <mergeCell ref="B40:B42"/>
    <mergeCell ref="C40:C42"/>
    <mergeCell ref="D40:D42"/>
    <mergeCell ref="E40:E42"/>
    <mergeCell ref="A140:F140"/>
    <mergeCell ref="B32:B33"/>
    <mergeCell ref="C32:C33"/>
    <mergeCell ref="D32:D33"/>
    <mergeCell ref="E32:E33"/>
    <mergeCell ref="F32:F33"/>
    <mergeCell ref="G32:G33"/>
    <mergeCell ref="H32:H33"/>
    <mergeCell ref="B44:B46"/>
    <mergeCell ref="C44:C46"/>
    <mergeCell ref="D44:D46"/>
    <mergeCell ref="E44:E46"/>
    <mergeCell ref="F44:F46"/>
    <mergeCell ref="G44:G46"/>
    <mergeCell ref="H44:H46"/>
    <mergeCell ref="G40:G42"/>
    <mergeCell ref="H40:H42"/>
    <mergeCell ref="A1:H1"/>
    <mergeCell ref="A134:H134"/>
    <mergeCell ref="A136:H136"/>
    <mergeCell ref="A138:H138"/>
    <mergeCell ref="A127:H127"/>
    <mergeCell ref="A129:H129"/>
    <mergeCell ref="A131:H131"/>
    <mergeCell ref="A126:F126"/>
    <mergeCell ref="A118:F118"/>
    <mergeCell ref="A104:F104"/>
    <mergeCell ref="A105:F105"/>
    <mergeCell ref="A93:F93"/>
    <mergeCell ref="A86:F86"/>
    <mergeCell ref="A94:H94"/>
    <mergeCell ref="A73:F73"/>
    <mergeCell ref="A68:H68"/>
    <mergeCell ref="B69:B72"/>
    <mergeCell ref="C69:C72"/>
    <mergeCell ref="D69:D72"/>
    <mergeCell ref="A57:F57"/>
    <mergeCell ref="A47:F47"/>
    <mergeCell ref="F40:F42"/>
    <mergeCell ref="A34:F34"/>
    <mergeCell ref="A31:H31"/>
    <mergeCell ref="A23:F23"/>
    <mergeCell ref="A24:F24"/>
    <mergeCell ref="A25:H25"/>
    <mergeCell ref="H15:H18"/>
    <mergeCell ref="B19:B22"/>
    <mergeCell ref="C19:C22"/>
    <mergeCell ref="D19:D22"/>
    <mergeCell ref="E19:E22"/>
    <mergeCell ref="F19:F22"/>
    <mergeCell ref="G19:G22"/>
    <mergeCell ref="H19:H22"/>
    <mergeCell ref="G11:G14"/>
    <mergeCell ref="H11:H14"/>
    <mergeCell ref="B15:B18"/>
    <mergeCell ref="C15:C18"/>
    <mergeCell ref="D15:D18"/>
    <mergeCell ref="E15:E18"/>
    <mergeCell ref="F15:F18"/>
    <mergeCell ref="G15:G18"/>
    <mergeCell ref="B3:F3"/>
    <mergeCell ref="C4:C6"/>
    <mergeCell ref="D4:D6"/>
    <mergeCell ref="F4:F6"/>
    <mergeCell ref="A10:F10"/>
    <mergeCell ref="B11:B14"/>
    <mergeCell ref="C11:C14"/>
    <mergeCell ref="D11:D14"/>
    <mergeCell ref="E11:E14"/>
    <mergeCell ref="F11:F14"/>
    <mergeCell ref="A3:A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2:E104"/>
  <sheetViews>
    <sheetView topLeftCell="A91" workbookViewId="0">
      <selection activeCell="D13" sqref="D13"/>
    </sheetView>
  </sheetViews>
  <sheetFormatPr defaultColWidth="30.59765625" defaultRowHeight="13.8" x14ac:dyDescent="0.25"/>
  <cols>
    <col min="1" max="1" width="15.296875" customWidth="1"/>
    <col min="2" max="2" width="32.296875" bestFit="1" customWidth="1"/>
    <col min="3" max="3" width="45.8984375" customWidth="1"/>
    <col min="4" max="4" width="10.3984375" bestFit="1" customWidth="1"/>
    <col min="5" max="5" width="19.296875" style="5" customWidth="1"/>
  </cols>
  <sheetData>
    <row r="2" spans="1:5" ht="30.6" x14ac:dyDescent="0.25">
      <c r="A2" s="350" t="s">
        <v>495</v>
      </c>
      <c r="B2" s="350"/>
      <c r="C2" s="350"/>
      <c r="D2" s="350"/>
      <c r="E2" s="350"/>
    </row>
    <row r="3" spans="1:5" ht="21.6" thickBot="1" x14ac:dyDescent="0.3">
      <c r="B3" s="6" t="s">
        <v>496</v>
      </c>
    </row>
    <row r="4" spans="1:5" ht="21" x14ac:dyDescent="0.25">
      <c r="A4" s="507" t="s">
        <v>497</v>
      </c>
      <c r="B4" s="507" t="s">
        <v>498</v>
      </c>
      <c r="C4" s="507" t="s">
        <v>415</v>
      </c>
      <c r="D4" s="507" t="s">
        <v>315</v>
      </c>
      <c r="E4" s="127" t="s">
        <v>46</v>
      </c>
    </row>
    <row r="5" spans="1:5" ht="21.6" thickBot="1" x14ac:dyDescent="0.3">
      <c r="A5" s="508"/>
      <c r="B5" s="508"/>
      <c r="C5" s="508"/>
      <c r="D5" s="508"/>
      <c r="E5" s="12" t="s">
        <v>56</v>
      </c>
    </row>
    <row r="6" spans="1:5" ht="21.6" thickBot="1" x14ac:dyDescent="0.3">
      <c r="A6" s="165">
        <v>1</v>
      </c>
      <c r="B6" s="509" t="s">
        <v>499</v>
      </c>
      <c r="C6" s="510"/>
      <c r="D6" s="186"/>
      <c r="E6" s="271"/>
    </row>
    <row r="7" spans="1:5" ht="42" x14ac:dyDescent="0.25">
      <c r="A7" s="364"/>
      <c r="B7" s="517" t="s">
        <v>591</v>
      </c>
      <c r="C7" s="187" t="s">
        <v>500</v>
      </c>
      <c r="D7" s="188">
        <v>1</v>
      </c>
      <c r="E7" s="272">
        <v>1</v>
      </c>
    </row>
    <row r="8" spans="1:5" ht="42" x14ac:dyDescent="0.25">
      <c r="A8" s="374"/>
      <c r="B8" s="517"/>
      <c r="C8" s="180" t="s">
        <v>590</v>
      </c>
      <c r="D8" s="1">
        <v>1</v>
      </c>
      <c r="E8" s="1">
        <v>1</v>
      </c>
    </row>
    <row r="9" spans="1:5" ht="42.6" thickBot="1" x14ac:dyDescent="0.3">
      <c r="A9" s="374"/>
      <c r="B9" s="517"/>
      <c r="C9" s="180" t="s">
        <v>501</v>
      </c>
      <c r="D9" s="183">
        <v>1</v>
      </c>
      <c r="E9" s="182">
        <v>1</v>
      </c>
    </row>
    <row r="10" spans="1:5" ht="21.6" thickBot="1" x14ac:dyDescent="0.3">
      <c r="A10" s="193">
        <v>2</v>
      </c>
      <c r="B10" s="514" t="s">
        <v>502</v>
      </c>
      <c r="C10" s="515"/>
      <c r="D10" s="194"/>
      <c r="E10" s="273"/>
    </row>
    <row r="11" spans="1:5" ht="21" x14ac:dyDescent="0.25">
      <c r="A11" s="364"/>
      <c r="B11" s="516" t="s">
        <v>503</v>
      </c>
      <c r="C11" s="189" t="s">
        <v>504</v>
      </c>
      <c r="D11" s="190">
        <v>1</v>
      </c>
      <c r="E11" s="274">
        <v>1</v>
      </c>
    </row>
    <row r="12" spans="1:5" ht="21" x14ac:dyDescent="0.25">
      <c r="A12" s="374"/>
      <c r="B12" s="517"/>
      <c r="C12" s="180" t="s">
        <v>505</v>
      </c>
      <c r="D12" s="2">
        <v>1</v>
      </c>
      <c r="E12" s="275">
        <v>1</v>
      </c>
    </row>
    <row r="13" spans="1:5" ht="63" x14ac:dyDescent="0.25">
      <c r="A13" s="374"/>
      <c r="B13" s="517"/>
      <c r="C13" s="180" t="s">
        <v>592</v>
      </c>
      <c r="D13" s="2">
        <v>1</v>
      </c>
      <c r="E13" s="275">
        <v>1</v>
      </c>
    </row>
    <row r="14" spans="1:5" ht="42.6" thickBot="1" x14ac:dyDescent="0.3">
      <c r="A14" s="374"/>
      <c r="B14" s="540"/>
      <c r="C14" s="191" t="s">
        <v>506</v>
      </c>
      <c r="D14" s="192">
        <v>1</v>
      </c>
      <c r="E14" s="276">
        <v>1</v>
      </c>
    </row>
    <row r="15" spans="1:5" ht="21" x14ac:dyDescent="0.25">
      <c r="A15" s="368"/>
      <c r="B15" s="511" t="s">
        <v>507</v>
      </c>
      <c r="C15" s="187" t="s">
        <v>508</v>
      </c>
      <c r="D15" s="188">
        <v>1</v>
      </c>
      <c r="E15" s="272">
        <v>1</v>
      </c>
    </row>
    <row r="16" spans="1:5" ht="21" x14ac:dyDescent="0.25">
      <c r="A16" s="369"/>
      <c r="B16" s="511"/>
      <c r="C16" s="180" t="s">
        <v>509</v>
      </c>
      <c r="D16" s="2">
        <v>1</v>
      </c>
      <c r="E16" s="1">
        <v>1</v>
      </c>
    </row>
    <row r="17" spans="1:5" ht="42" x14ac:dyDescent="0.25">
      <c r="A17" s="369"/>
      <c r="B17" s="511"/>
      <c r="C17" s="180" t="s">
        <v>510</v>
      </c>
      <c r="D17" s="2">
        <v>1</v>
      </c>
      <c r="E17" s="1">
        <v>1</v>
      </c>
    </row>
    <row r="18" spans="1:5" ht="42" x14ac:dyDescent="0.25">
      <c r="A18" s="369"/>
      <c r="B18" s="511"/>
      <c r="C18" s="180" t="s">
        <v>511</v>
      </c>
      <c r="D18" s="1">
        <v>1</v>
      </c>
      <c r="E18" s="1">
        <v>1</v>
      </c>
    </row>
    <row r="19" spans="1:5" ht="42.6" thickBot="1" x14ac:dyDescent="0.3">
      <c r="A19" s="369"/>
      <c r="B19" s="511"/>
      <c r="C19" s="181" t="s">
        <v>512</v>
      </c>
      <c r="D19" s="183">
        <v>1</v>
      </c>
      <c r="E19" s="182">
        <v>1</v>
      </c>
    </row>
    <row r="20" spans="1:5" ht="21.6" thickBot="1" x14ac:dyDescent="0.3">
      <c r="A20" s="184">
        <v>3</v>
      </c>
      <c r="B20" s="185" t="s">
        <v>513</v>
      </c>
      <c r="C20" s="198"/>
      <c r="D20" s="199"/>
      <c r="E20" s="277"/>
    </row>
    <row r="21" spans="1:5" ht="21" x14ac:dyDescent="0.25">
      <c r="A21" s="368"/>
      <c r="B21" s="512" t="s">
        <v>593</v>
      </c>
      <c r="C21" s="201" t="s">
        <v>514</v>
      </c>
      <c r="D21" s="202">
        <v>1</v>
      </c>
      <c r="E21" s="278">
        <v>1</v>
      </c>
    </row>
    <row r="22" spans="1:5" ht="21" x14ac:dyDescent="0.25">
      <c r="A22" s="369"/>
      <c r="B22" s="513"/>
      <c r="C22" s="203" t="s">
        <v>515</v>
      </c>
      <c r="D22" s="200">
        <v>1</v>
      </c>
      <c r="E22" s="279">
        <v>1</v>
      </c>
    </row>
    <row r="23" spans="1:5" ht="21" x14ac:dyDescent="0.25">
      <c r="A23" s="369"/>
      <c r="B23" s="513"/>
      <c r="C23" s="203" t="s">
        <v>516</v>
      </c>
      <c r="D23" s="200">
        <v>1</v>
      </c>
      <c r="E23" s="279">
        <v>1</v>
      </c>
    </row>
    <row r="24" spans="1:5" ht="21.6" thickBot="1" x14ac:dyDescent="0.3">
      <c r="A24" s="369"/>
      <c r="B24" s="513"/>
      <c r="C24" s="207" t="s">
        <v>517</v>
      </c>
      <c r="D24" s="208">
        <v>1</v>
      </c>
      <c r="E24" s="280">
        <v>1</v>
      </c>
    </row>
    <row r="25" spans="1:5" ht="21" x14ac:dyDescent="0.25">
      <c r="A25" s="368"/>
      <c r="B25" s="516" t="s">
        <v>518</v>
      </c>
      <c r="C25" s="209" t="s">
        <v>519</v>
      </c>
      <c r="D25" s="190">
        <v>1</v>
      </c>
      <c r="E25" s="274">
        <v>1</v>
      </c>
    </row>
    <row r="26" spans="1:5" ht="21" x14ac:dyDescent="0.25">
      <c r="A26" s="369"/>
      <c r="B26" s="517"/>
      <c r="C26" s="210" t="s">
        <v>520</v>
      </c>
      <c r="D26" s="2">
        <v>1</v>
      </c>
      <c r="E26" s="275">
        <v>1</v>
      </c>
    </row>
    <row r="27" spans="1:5" ht="42" x14ac:dyDescent="0.25">
      <c r="A27" s="369"/>
      <c r="B27" s="517"/>
      <c r="C27" s="210" t="s">
        <v>521</v>
      </c>
      <c r="D27" s="2">
        <v>1</v>
      </c>
      <c r="E27" s="275">
        <v>1</v>
      </c>
    </row>
    <row r="28" spans="1:5" ht="21.6" thickBot="1" x14ac:dyDescent="0.3">
      <c r="A28" s="369"/>
      <c r="B28" s="517"/>
      <c r="C28" s="213" t="s">
        <v>522</v>
      </c>
      <c r="D28" s="183">
        <v>1</v>
      </c>
      <c r="E28" s="281">
        <v>1</v>
      </c>
    </row>
    <row r="29" spans="1:5" ht="21" x14ac:dyDescent="0.25">
      <c r="A29" s="368"/>
      <c r="B29" s="516" t="s">
        <v>523</v>
      </c>
      <c r="C29" s="209" t="s">
        <v>524</v>
      </c>
      <c r="D29" s="202">
        <v>1</v>
      </c>
      <c r="E29" s="278">
        <v>1</v>
      </c>
    </row>
    <row r="30" spans="1:5" ht="42" x14ac:dyDescent="0.25">
      <c r="A30" s="369"/>
      <c r="B30" s="517"/>
      <c r="C30" s="210" t="s">
        <v>525</v>
      </c>
      <c r="D30" s="200">
        <v>1</v>
      </c>
      <c r="E30" s="279">
        <v>1</v>
      </c>
    </row>
    <row r="31" spans="1:5" ht="21" x14ac:dyDescent="0.25">
      <c r="A31" s="369"/>
      <c r="B31" s="517"/>
      <c r="C31" s="210" t="s">
        <v>526</v>
      </c>
      <c r="D31" s="200">
        <v>1</v>
      </c>
      <c r="E31" s="279">
        <v>1</v>
      </c>
    </row>
    <row r="32" spans="1:5" ht="42" x14ac:dyDescent="0.25">
      <c r="A32" s="369"/>
      <c r="B32" s="517"/>
      <c r="C32" s="210" t="s">
        <v>594</v>
      </c>
      <c r="D32" s="200">
        <v>1</v>
      </c>
      <c r="E32" s="279">
        <v>1</v>
      </c>
    </row>
    <row r="33" spans="1:5" ht="24" customHeight="1" thickBot="1" x14ac:dyDescent="0.3">
      <c r="A33" s="369"/>
      <c r="B33" s="517"/>
      <c r="C33" s="211" t="s">
        <v>527</v>
      </c>
      <c r="D33" s="204">
        <v>1</v>
      </c>
      <c r="E33" s="282">
        <v>1</v>
      </c>
    </row>
    <row r="34" spans="1:5" ht="21.6" thickBot="1" x14ac:dyDescent="0.3">
      <c r="A34" s="15"/>
      <c r="B34" s="205" t="s">
        <v>528</v>
      </c>
      <c r="C34" s="195" t="s">
        <v>529</v>
      </c>
      <c r="D34" s="58">
        <v>1</v>
      </c>
      <c r="E34" s="25">
        <v>1</v>
      </c>
    </row>
    <row r="35" spans="1:5" ht="21" x14ac:dyDescent="0.25">
      <c r="A35" s="427"/>
      <c r="B35" s="371" t="s">
        <v>530</v>
      </c>
      <c r="C35" s="214" t="s">
        <v>531</v>
      </c>
      <c r="D35" s="206">
        <v>1</v>
      </c>
      <c r="E35" s="25">
        <v>1</v>
      </c>
    </row>
    <row r="36" spans="1:5" ht="42" x14ac:dyDescent="0.25">
      <c r="A36" s="419"/>
      <c r="B36" s="372"/>
      <c r="C36" s="178" t="s">
        <v>532</v>
      </c>
      <c r="D36" s="54">
        <v>1</v>
      </c>
      <c r="E36" s="26">
        <v>1</v>
      </c>
    </row>
    <row r="37" spans="1:5" ht="21.6" thickBot="1" x14ac:dyDescent="0.3">
      <c r="A37" s="419"/>
      <c r="B37" s="372"/>
      <c r="C37" s="178" t="s">
        <v>533</v>
      </c>
      <c r="D37" s="54">
        <v>1</v>
      </c>
      <c r="E37" s="26">
        <v>1</v>
      </c>
    </row>
    <row r="38" spans="1:5" ht="54" customHeight="1" x14ac:dyDescent="0.25">
      <c r="A38" s="368"/>
      <c r="B38" s="516" t="s">
        <v>595</v>
      </c>
      <c r="C38" s="209" t="s">
        <v>534</v>
      </c>
      <c r="D38" s="202">
        <v>1</v>
      </c>
      <c r="E38" s="274">
        <v>1</v>
      </c>
    </row>
    <row r="39" spans="1:5" ht="21" x14ac:dyDescent="0.25">
      <c r="A39" s="369"/>
      <c r="B39" s="517"/>
      <c r="C39" s="210" t="s">
        <v>535</v>
      </c>
      <c r="D39" s="200">
        <v>1</v>
      </c>
      <c r="E39" s="275">
        <v>1</v>
      </c>
    </row>
    <row r="40" spans="1:5" ht="21" x14ac:dyDescent="0.25">
      <c r="A40" s="369"/>
      <c r="B40" s="517"/>
      <c r="C40" s="210" t="s">
        <v>536</v>
      </c>
      <c r="D40" s="200">
        <v>1</v>
      </c>
      <c r="E40" s="275">
        <v>1</v>
      </c>
    </row>
    <row r="41" spans="1:5" ht="42" x14ac:dyDescent="0.25">
      <c r="A41" s="369"/>
      <c r="B41" s="517"/>
      <c r="C41" s="210" t="s">
        <v>537</v>
      </c>
      <c r="D41" s="200">
        <v>1</v>
      </c>
      <c r="E41" s="275">
        <v>1</v>
      </c>
    </row>
    <row r="42" spans="1:5" ht="42" x14ac:dyDescent="0.25">
      <c r="A42" s="369"/>
      <c r="B42" s="517"/>
      <c r="C42" s="210" t="s">
        <v>538</v>
      </c>
      <c r="D42" s="200">
        <v>1</v>
      </c>
      <c r="E42" s="275">
        <v>1</v>
      </c>
    </row>
    <row r="43" spans="1:5" ht="21" x14ac:dyDescent="0.25">
      <c r="A43" s="369"/>
      <c r="B43" s="517"/>
      <c r="C43" s="210" t="s">
        <v>539</v>
      </c>
      <c r="D43" s="215">
        <v>1</v>
      </c>
      <c r="E43" s="275">
        <v>1</v>
      </c>
    </row>
    <row r="44" spans="1:5" ht="42.6" thickBot="1" x14ac:dyDescent="0.3">
      <c r="A44" s="369"/>
      <c r="B44" s="540"/>
      <c r="C44" s="213" t="s">
        <v>540</v>
      </c>
      <c r="D44" s="208">
        <v>1</v>
      </c>
      <c r="E44" s="281">
        <v>1</v>
      </c>
    </row>
    <row r="45" spans="1:5" ht="48" customHeight="1" x14ac:dyDescent="0.25">
      <c r="A45" s="368"/>
      <c r="B45" s="516" t="s">
        <v>596</v>
      </c>
      <c r="C45" s="209" t="s">
        <v>598</v>
      </c>
      <c r="D45" s="190">
        <v>1</v>
      </c>
      <c r="E45" s="274">
        <v>1</v>
      </c>
    </row>
    <row r="46" spans="1:5" ht="21" x14ac:dyDescent="0.25">
      <c r="A46" s="369"/>
      <c r="B46" s="517"/>
      <c r="C46" s="210" t="s">
        <v>535</v>
      </c>
      <c r="D46" s="1">
        <v>1</v>
      </c>
      <c r="E46" s="275">
        <v>1</v>
      </c>
    </row>
    <row r="47" spans="1:5" ht="21" x14ac:dyDescent="0.25">
      <c r="A47" s="369"/>
      <c r="B47" s="517"/>
      <c r="C47" s="210" t="s">
        <v>536</v>
      </c>
      <c r="D47" s="2">
        <v>1</v>
      </c>
      <c r="E47" s="275">
        <v>1</v>
      </c>
    </row>
    <row r="48" spans="1:5" ht="42" x14ac:dyDescent="0.25">
      <c r="A48" s="369"/>
      <c r="B48" s="517"/>
      <c r="C48" s="210" t="s">
        <v>597</v>
      </c>
      <c r="D48" s="2">
        <v>1</v>
      </c>
      <c r="E48" s="275">
        <v>1</v>
      </c>
    </row>
    <row r="49" spans="1:5" ht="42" x14ac:dyDescent="0.25">
      <c r="A49" s="369"/>
      <c r="B49" s="517"/>
      <c r="C49" s="210" t="s">
        <v>538</v>
      </c>
      <c r="D49" s="2">
        <v>1</v>
      </c>
      <c r="E49" s="275">
        <v>1</v>
      </c>
    </row>
    <row r="50" spans="1:5" ht="21" x14ac:dyDescent="0.25">
      <c r="A50" s="369"/>
      <c r="B50" s="517"/>
      <c r="C50" s="210" t="s">
        <v>539</v>
      </c>
      <c r="D50" s="2">
        <v>1</v>
      </c>
      <c r="E50" s="275">
        <v>1</v>
      </c>
    </row>
    <row r="51" spans="1:5" ht="42.6" thickBot="1" x14ac:dyDescent="0.3">
      <c r="A51" s="369"/>
      <c r="B51" s="517"/>
      <c r="C51" s="211" t="s">
        <v>540</v>
      </c>
      <c r="D51" s="212">
        <v>1</v>
      </c>
      <c r="E51" s="276">
        <v>1</v>
      </c>
    </row>
    <row r="52" spans="1:5" ht="21.6" thickBot="1" x14ac:dyDescent="0.3">
      <c r="A52" s="165">
        <v>4</v>
      </c>
      <c r="B52" s="509" t="s">
        <v>541</v>
      </c>
      <c r="C52" s="518"/>
      <c r="D52" s="179"/>
      <c r="E52" s="283"/>
    </row>
    <row r="53" spans="1:5" ht="21" x14ac:dyDescent="0.25">
      <c r="A53" s="519"/>
      <c r="B53" s="541" t="s">
        <v>542</v>
      </c>
      <c r="C53" s="209" t="s">
        <v>543</v>
      </c>
      <c r="D53" s="190">
        <v>1</v>
      </c>
      <c r="E53" s="274">
        <v>1</v>
      </c>
    </row>
    <row r="54" spans="1:5" ht="42" x14ac:dyDescent="0.25">
      <c r="A54" s="520"/>
      <c r="B54" s="530"/>
      <c r="C54" s="210" t="s">
        <v>544</v>
      </c>
      <c r="D54" s="2">
        <v>1</v>
      </c>
      <c r="E54" s="275">
        <v>1</v>
      </c>
    </row>
    <row r="55" spans="1:5" ht="42" x14ac:dyDescent="0.25">
      <c r="A55" s="520"/>
      <c r="B55" s="530"/>
      <c r="C55" s="210" t="s">
        <v>545</v>
      </c>
      <c r="D55" s="2">
        <v>1</v>
      </c>
      <c r="E55" s="275">
        <v>1</v>
      </c>
    </row>
    <row r="56" spans="1:5" ht="21.6" thickBot="1" x14ac:dyDescent="0.3">
      <c r="A56" s="520"/>
      <c r="B56" s="530"/>
      <c r="C56" s="213" t="s">
        <v>546</v>
      </c>
      <c r="D56" s="183">
        <v>1</v>
      </c>
      <c r="E56" s="281">
        <v>1</v>
      </c>
    </row>
    <row r="57" spans="1:5" ht="21" x14ac:dyDescent="0.25">
      <c r="A57" s="521"/>
      <c r="B57" s="523" t="s">
        <v>547</v>
      </c>
      <c r="C57" s="209" t="s">
        <v>548</v>
      </c>
      <c r="D57" s="190">
        <v>1</v>
      </c>
      <c r="E57" s="274">
        <v>1</v>
      </c>
    </row>
    <row r="58" spans="1:5" ht="42" x14ac:dyDescent="0.25">
      <c r="A58" s="522"/>
      <c r="B58" s="524"/>
      <c r="C58" s="210" t="s">
        <v>599</v>
      </c>
      <c r="D58" s="2">
        <v>1</v>
      </c>
      <c r="E58" s="275">
        <v>1</v>
      </c>
    </row>
    <row r="59" spans="1:5" ht="21" x14ac:dyDescent="0.25">
      <c r="A59" s="522"/>
      <c r="B59" s="524"/>
      <c r="C59" s="210" t="s">
        <v>549</v>
      </c>
      <c r="D59" s="2">
        <v>1</v>
      </c>
      <c r="E59" s="275">
        <v>1</v>
      </c>
    </row>
    <row r="60" spans="1:5" ht="21.6" thickBot="1" x14ac:dyDescent="0.3">
      <c r="A60" s="522"/>
      <c r="B60" s="524"/>
      <c r="C60" s="213" t="s">
        <v>550</v>
      </c>
      <c r="D60" s="183">
        <v>1</v>
      </c>
      <c r="E60" s="281">
        <v>1</v>
      </c>
    </row>
    <row r="61" spans="1:5" ht="21" x14ac:dyDescent="0.25">
      <c r="A61" s="521"/>
      <c r="B61" s="529" t="s">
        <v>551</v>
      </c>
      <c r="C61" s="209" t="s">
        <v>552</v>
      </c>
      <c r="D61" s="190">
        <v>1</v>
      </c>
      <c r="E61" s="274">
        <v>1</v>
      </c>
    </row>
    <row r="62" spans="1:5" ht="21" x14ac:dyDescent="0.25">
      <c r="A62" s="522"/>
      <c r="B62" s="530"/>
      <c r="C62" s="210" t="s">
        <v>553</v>
      </c>
      <c r="D62" s="2">
        <v>1</v>
      </c>
      <c r="E62" s="275">
        <v>1</v>
      </c>
    </row>
    <row r="63" spans="1:5" ht="21" x14ac:dyDescent="0.25">
      <c r="A63" s="522"/>
      <c r="B63" s="530"/>
      <c r="C63" s="210" t="s">
        <v>554</v>
      </c>
      <c r="D63" s="2">
        <v>1</v>
      </c>
      <c r="E63" s="275">
        <v>1</v>
      </c>
    </row>
    <row r="64" spans="1:5" ht="42" x14ac:dyDescent="0.25">
      <c r="A64" s="522"/>
      <c r="B64" s="530"/>
      <c r="C64" s="210" t="s">
        <v>555</v>
      </c>
      <c r="D64" s="2">
        <v>1</v>
      </c>
      <c r="E64" s="275">
        <v>1</v>
      </c>
    </row>
    <row r="65" spans="1:5" ht="42" x14ac:dyDescent="0.25">
      <c r="A65" s="522"/>
      <c r="B65" s="530"/>
      <c r="C65" s="210" t="s">
        <v>556</v>
      </c>
      <c r="D65" s="2">
        <v>1</v>
      </c>
      <c r="E65" s="275">
        <v>1</v>
      </c>
    </row>
    <row r="66" spans="1:5" ht="21" x14ac:dyDescent="0.25">
      <c r="A66" s="522"/>
      <c r="B66" s="530"/>
      <c r="C66" s="210" t="s">
        <v>557</v>
      </c>
      <c r="D66" s="2">
        <v>1</v>
      </c>
      <c r="E66" s="275">
        <v>1</v>
      </c>
    </row>
    <row r="67" spans="1:5" ht="42" x14ac:dyDescent="0.25">
      <c r="A67" s="522"/>
      <c r="B67" s="530"/>
      <c r="C67" s="210" t="s">
        <v>600</v>
      </c>
      <c r="D67" s="1">
        <v>1</v>
      </c>
      <c r="E67" s="275">
        <v>1</v>
      </c>
    </row>
    <row r="68" spans="1:5" ht="42" x14ac:dyDescent="0.25">
      <c r="A68" s="522"/>
      <c r="B68" s="530"/>
      <c r="C68" s="210" t="s">
        <v>601</v>
      </c>
      <c r="D68" s="2">
        <v>1</v>
      </c>
      <c r="E68" s="275">
        <v>1</v>
      </c>
    </row>
    <row r="69" spans="1:5" ht="21.6" thickBot="1" x14ac:dyDescent="0.3">
      <c r="A69" s="522"/>
      <c r="B69" s="530"/>
      <c r="C69" s="211" t="s">
        <v>558</v>
      </c>
      <c r="D69" s="212">
        <v>1</v>
      </c>
      <c r="E69" s="276">
        <v>1</v>
      </c>
    </row>
    <row r="70" spans="1:5" ht="42" x14ac:dyDescent="0.25">
      <c r="A70" s="521"/>
      <c r="B70" s="532" t="s">
        <v>559</v>
      </c>
      <c r="C70" s="216" t="s">
        <v>560</v>
      </c>
      <c r="D70" s="169">
        <v>1</v>
      </c>
      <c r="E70" s="167">
        <v>1</v>
      </c>
    </row>
    <row r="71" spans="1:5" ht="63" x14ac:dyDescent="0.25">
      <c r="A71" s="522"/>
      <c r="B71" s="533"/>
      <c r="C71" s="216" t="s">
        <v>561</v>
      </c>
      <c r="D71" s="169">
        <v>1</v>
      </c>
      <c r="E71" s="167">
        <v>1</v>
      </c>
    </row>
    <row r="72" spans="1:5" ht="42" x14ac:dyDescent="0.25">
      <c r="A72" s="522"/>
      <c r="B72" s="533"/>
      <c r="C72" s="216" t="s">
        <v>562</v>
      </c>
      <c r="D72" s="169">
        <v>1</v>
      </c>
      <c r="E72" s="167">
        <v>1</v>
      </c>
    </row>
    <row r="73" spans="1:5" ht="21.6" thickBot="1" x14ac:dyDescent="0.3">
      <c r="A73" s="531"/>
      <c r="B73" s="534"/>
      <c r="C73" s="38"/>
      <c r="D73" s="171"/>
      <c r="E73" s="284"/>
    </row>
    <row r="74" spans="1:5" ht="21.6" thickBot="1" x14ac:dyDescent="0.3">
      <c r="A74" s="535" t="s">
        <v>77</v>
      </c>
      <c r="B74" s="536"/>
      <c r="C74" s="537"/>
      <c r="D74" s="39">
        <v>63</v>
      </c>
      <c r="E74" s="40">
        <f>SUM(E7:E73)</f>
        <v>63</v>
      </c>
    </row>
    <row r="75" spans="1:5" ht="21" x14ac:dyDescent="0.25">
      <c r="A75" s="6"/>
      <c r="D75" s="33"/>
    </row>
    <row r="76" spans="1:5" ht="21" x14ac:dyDescent="0.25">
      <c r="A76" s="6" t="s">
        <v>563</v>
      </c>
    </row>
    <row r="77" spans="1:5" ht="21.6" thickBot="1" x14ac:dyDescent="0.3">
      <c r="A77" s="69"/>
    </row>
    <row r="78" spans="1:5" ht="21" x14ac:dyDescent="0.25">
      <c r="A78" s="525" t="s">
        <v>497</v>
      </c>
      <c r="B78" s="525" t="s">
        <v>498</v>
      </c>
      <c r="C78" s="525" t="s">
        <v>415</v>
      </c>
      <c r="D78" s="525" t="s">
        <v>315</v>
      </c>
      <c r="E78" s="172" t="s">
        <v>564</v>
      </c>
    </row>
    <row r="79" spans="1:5" ht="21.6" thickBot="1" x14ac:dyDescent="0.3">
      <c r="A79" s="526"/>
      <c r="B79" s="526"/>
      <c r="C79" s="526"/>
      <c r="D79" s="526"/>
      <c r="E79" s="40" t="s">
        <v>56</v>
      </c>
    </row>
    <row r="80" spans="1:5" ht="21.6" thickBot="1" x14ac:dyDescent="0.3">
      <c r="A80" s="173">
        <v>1</v>
      </c>
      <c r="B80" s="174" t="s">
        <v>565</v>
      </c>
      <c r="C80" s="220"/>
      <c r="D80" s="220"/>
      <c r="E80" s="285"/>
    </row>
    <row r="81" spans="1:5" ht="21" x14ac:dyDescent="0.25">
      <c r="A81" s="521"/>
      <c r="B81" s="527" t="s">
        <v>602</v>
      </c>
      <c r="C81" s="209" t="s">
        <v>566</v>
      </c>
      <c r="D81" s="190">
        <v>1</v>
      </c>
      <c r="E81" s="274">
        <v>1</v>
      </c>
    </row>
    <row r="82" spans="1:5" ht="42" x14ac:dyDescent="0.25">
      <c r="A82" s="522"/>
      <c r="B82" s="528"/>
      <c r="C82" s="210" t="s">
        <v>567</v>
      </c>
      <c r="D82" s="2">
        <v>1</v>
      </c>
      <c r="E82" s="275">
        <v>1</v>
      </c>
    </row>
    <row r="83" spans="1:5" ht="42" x14ac:dyDescent="0.25">
      <c r="A83" s="522"/>
      <c r="B83" s="528"/>
      <c r="C83" s="210" t="s">
        <v>568</v>
      </c>
      <c r="D83" s="2">
        <v>1</v>
      </c>
      <c r="E83" s="275">
        <v>1</v>
      </c>
    </row>
    <row r="84" spans="1:5" ht="42.6" thickBot="1" x14ac:dyDescent="0.3">
      <c r="A84" s="522"/>
      <c r="B84" s="528"/>
      <c r="C84" s="213" t="s">
        <v>569</v>
      </c>
      <c r="D84" s="183">
        <v>1</v>
      </c>
      <c r="E84" s="281">
        <v>1</v>
      </c>
    </row>
    <row r="85" spans="1:5" ht="42" x14ac:dyDescent="0.25">
      <c r="A85" s="521"/>
      <c r="B85" s="529" t="s">
        <v>570</v>
      </c>
      <c r="C85" s="209" t="s">
        <v>603</v>
      </c>
      <c r="D85" s="190">
        <v>1</v>
      </c>
      <c r="E85" s="274">
        <v>1</v>
      </c>
    </row>
    <row r="86" spans="1:5" ht="42" x14ac:dyDescent="0.25">
      <c r="A86" s="522"/>
      <c r="B86" s="530"/>
      <c r="C86" s="210" t="s">
        <v>571</v>
      </c>
      <c r="D86" s="2">
        <v>1</v>
      </c>
      <c r="E86" s="275">
        <v>1</v>
      </c>
    </row>
    <row r="87" spans="1:5" ht="63" x14ac:dyDescent="0.25">
      <c r="A87" s="522"/>
      <c r="B87" s="530"/>
      <c r="C87" s="210" t="s">
        <v>572</v>
      </c>
      <c r="D87" s="2">
        <v>1</v>
      </c>
      <c r="E87" s="275">
        <v>1</v>
      </c>
    </row>
    <row r="88" spans="1:5" ht="42.6" thickBot="1" x14ac:dyDescent="0.3">
      <c r="A88" s="522"/>
      <c r="B88" s="530"/>
      <c r="C88" s="213" t="s">
        <v>573</v>
      </c>
      <c r="D88" s="183">
        <v>1</v>
      </c>
      <c r="E88" s="281">
        <v>1</v>
      </c>
    </row>
    <row r="89" spans="1:5" ht="21" x14ac:dyDescent="0.25">
      <c r="A89" s="521"/>
      <c r="B89" s="529" t="s">
        <v>574</v>
      </c>
      <c r="C89" s="217" t="s">
        <v>575</v>
      </c>
      <c r="D89" s="218">
        <v>1</v>
      </c>
      <c r="E89" s="286">
        <v>1</v>
      </c>
    </row>
    <row r="90" spans="1:5" ht="21" x14ac:dyDescent="0.25">
      <c r="A90" s="522"/>
      <c r="B90" s="530"/>
      <c r="C90" s="219" t="s">
        <v>576</v>
      </c>
      <c r="D90" s="169">
        <v>1</v>
      </c>
      <c r="E90" s="287">
        <v>1</v>
      </c>
    </row>
    <row r="91" spans="1:5" ht="21.6" thickBot="1" x14ac:dyDescent="0.3">
      <c r="A91" s="531"/>
      <c r="B91" s="550"/>
      <c r="C91" s="219" t="s">
        <v>577</v>
      </c>
      <c r="D91" s="169">
        <v>1</v>
      </c>
      <c r="E91" s="287">
        <v>1</v>
      </c>
    </row>
    <row r="92" spans="1:5" ht="42" x14ac:dyDescent="0.25">
      <c r="A92" s="521"/>
      <c r="B92" s="529" t="s">
        <v>578</v>
      </c>
      <c r="C92" s="209" t="s">
        <v>579</v>
      </c>
      <c r="D92" s="190">
        <v>1</v>
      </c>
      <c r="E92" s="274">
        <v>1</v>
      </c>
    </row>
    <row r="93" spans="1:5" ht="42.6" thickBot="1" x14ac:dyDescent="0.3">
      <c r="A93" s="522"/>
      <c r="B93" s="530"/>
      <c r="C93" s="211" t="s">
        <v>580</v>
      </c>
      <c r="D93" s="212">
        <v>1</v>
      </c>
      <c r="E93" s="276">
        <v>1</v>
      </c>
    </row>
    <row r="94" spans="1:5" ht="21" x14ac:dyDescent="0.25">
      <c r="A94" s="521"/>
      <c r="B94" s="542" t="s">
        <v>581</v>
      </c>
      <c r="C94" s="168" t="s">
        <v>582</v>
      </c>
      <c r="D94" s="545">
        <v>1</v>
      </c>
      <c r="E94" s="547">
        <v>1</v>
      </c>
    </row>
    <row r="95" spans="1:5" ht="21" x14ac:dyDescent="0.25">
      <c r="A95" s="522"/>
      <c r="B95" s="543"/>
      <c r="C95" s="175" t="s">
        <v>583</v>
      </c>
      <c r="D95" s="546"/>
      <c r="E95" s="520"/>
    </row>
    <row r="96" spans="1:5" ht="21" x14ac:dyDescent="0.25">
      <c r="A96" s="522"/>
      <c r="B96" s="543"/>
      <c r="C96" s="175" t="s">
        <v>584</v>
      </c>
      <c r="D96" s="546"/>
      <c r="E96" s="520"/>
    </row>
    <row r="97" spans="1:5" ht="21" x14ac:dyDescent="0.25">
      <c r="A97" s="522"/>
      <c r="B97" s="543"/>
      <c r="C97" s="175" t="s">
        <v>585</v>
      </c>
      <c r="D97" s="546"/>
      <c r="E97" s="520"/>
    </row>
    <row r="98" spans="1:5" ht="21" x14ac:dyDescent="0.25">
      <c r="A98" s="522"/>
      <c r="B98" s="543"/>
      <c r="C98" s="175" t="s">
        <v>586</v>
      </c>
      <c r="D98" s="546"/>
      <c r="E98" s="520"/>
    </row>
    <row r="99" spans="1:5" ht="21.6" thickBot="1" x14ac:dyDescent="0.3">
      <c r="A99" s="531"/>
      <c r="B99" s="544"/>
      <c r="C99" s="168"/>
      <c r="D99" s="546"/>
      <c r="E99" s="520"/>
    </row>
    <row r="100" spans="1:5" ht="42" x14ac:dyDescent="0.25">
      <c r="A100" s="521"/>
      <c r="B100" s="548" t="s">
        <v>587</v>
      </c>
      <c r="C100" s="222" t="s">
        <v>604</v>
      </c>
      <c r="D100" s="223">
        <v>1</v>
      </c>
      <c r="E100" s="288">
        <v>1</v>
      </c>
    </row>
    <row r="101" spans="1:5" ht="21" x14ac:dyDescent="0.25">
      <c r="A101" s="522"/>
      <c r="B101" s="549"/>
      <c r="C101" s="224" t="s">
        <v>588</v>
      </c>
      <c r="D101" s="221">
        <v>1</v>
      </c>
      <c r="E101" s="289">
        <v>1</v>
      </c>
    </row>
    <row r="102" spans="1:5" ht="21.6" thickBot="1" x14ac:dyDescent="0.3">
      <c r="A102" s="522"/>
      <c r="B102" s="549"/>
      <c r="C102" s="225" t="s">
        <v>589</v>
      </c>
      <c r="D102" s="226">
        <v>1</v>
      </c>
      <c r="E102" s="290">
        <v>1</v>
      </c>
    </row>
    <row r="103" spans="1:5" ht="21.6" thickBot="1" x14ac:dyDescent="0.3">
      <c r="A103" s="413" t="s">
        <v>77</v>
      </c>
      <c r="B103" s="538"/>
      <c r="C103" s="539"/>
      <c r="D103" s="176">
        <v>17</v>
      </c>
      <c r="E103" s="262">
        <f>SUM(E81:E102)</f>
        <v>17</v>
      </c>
    </row>
    <row r="104" spans="1:5" ht="21" x14ac:dyDescent="0.25">
      <c r="A104" s="177"/>
    </row>
  </sheetData>
  <mergeCells count="54">
    <mergeCell ref="A103:C103"/>
    <mergeCell ref="A2:E2"/>
    <mergeCell ref="B7:B9"/>
    <mergeCell ref="B11:B14"/>
    <mergeCell ref="B38:B44"/>
    <mergeCell ref="B45:B51"/>
    <mergeCell ref="B53:B56"/>
    <mergeCell ref="A94:A99"/>
    <mergeCell ref="B94:B99"/>
    <mergeCell ref="D94:D99"/>
    <mergeCell ref="E94:E99"/>
    <mergeCell ref="A100:A102"/>
    <mergeCell ref="B100:B102"/>
    <mergeCell ref="A89:A91"/>
    <mergeCell ref="B89:B91"/>
    <mergeCell ref="A92:A93"/>
    <mergeCell ref="B92:B93"/>
    <mergeCell ref="A85:A88"/>
    <mergeCell ref="B85:B88"/>
    <mergeCell ref="A74:C74"/>
    <mergeCell ref="A78:A79"/>
    <mergeCell ref="B78:B79"/>
    <mergeCell ref="C78:C79"/>
    <mergeCell ref="D78:D79"/>
    <mergeCell ref="A81:A84"/>
    <mergeCell ref="B81:B84"/>
    <mergeCell ref="A61:A69"/>
    <mergeCell ref="B61:B69"/>
    <mergeCell ref="A70:A73"/>
    <mergeCell ref="B70:B73"/>
    <mergeCell ref="B52:C52"/>
    <mergeCell ref="A53:A56"/>
    <mergeCell ref="A57:A60"/>
    <mergeCell ref="B57:B60"/>
    <mergeCell ref="A38:A44"/>
    <mergeCell ref="A45:A51"/>
    <mergeCell ref="A35:A37"/>
    <mergeCell ref="B35:B37"/>
    <mergeCell ref="A25:A28"/>
    <mergeCell ref="B25:B28"/>
    <mergeCell ref="A29:A33"/>
    <mergeCell ref="B29:B33"/>
    <mergeCell ref="A15:A19"/>
    <mergeCell ref="B15:B19"/>
    <mergeCell ref="A21:A24"/>
    <mergeCell ref="B21:B24"/>
    <mergeCell ref="A7:A9"/>
    <mergeCell ref="B10:C10"/>
    <mergeCell ref="A11:A14"/>
    <mergeCell ref="A4:A5"/>
    <mergeCell ref="B4:B5"/>
    <mergeCell ref="C4:C5"/>
    <mergeCell ref="D4:D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16</vt:i4>
      </vt:variant>
    </vt:vector>
  </HeadingPairs>
  <TitlesOfParts>
    <vt:vector size="16" baseType="lpstr">
      <vt:lpstr>ปก</vt:lpstr>
      <vt:lpstr>หมวดที่ 1.1</vt:lpstr>
      <vt:lpstr>หมวดที่ 1.2</vt:lpstr>
      <vt:lpstr>หมวดที่ 1.3</vt:lpstr>
      <vt:lpstr>หมวดที่ 1.4</vt:lpstr>
      <vt:lpstr>หมวดที่ 2</vt:lpstr>
      <vt:lpstr>หมวดที่ 3</vt:lpstr>
      <vt:lpstr>หมวดที่ 4</vt:lpstr>
      <vt:lpstr>เภสัช RDU คบส</vt:lpstr>
      <vt:lpstr>IT</vt:lpstr>
      <vt:lpstr>IC</vt:lpstr>
      <vt:lpstr>LAB</vt:lpstr>
      <vt:lpstr>หมวดที่ 5 self care</vt:lpstr>
      <vt:lpstr>หมวดที่ 5 KPI</vt:lpstr>
      <vt:lpstr>นวัตกรรม</vt:lpstr>
      <vt:lpstr>คะแนนรวม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patanagon udompai</dc:creator>
  <cp:lastModifiedBy>patanagon udompai</cp:lastModifiedBy>
  <cp:lastPrinted>2018-11-02T16:30:42Z</cp:lastPrinted>
  <dcterms:created xsi:type="dcterms:W3CDTF">2018-08-28T02:45:53Z</dcterms:created>
  <dcterms:modified xsi:type="dcterms:W3CDTF">2020-12-02T16:41:52Z</dcterms:modified>
</cp:coreProperties>
</file>